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5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tables/table1.xml" ContentType="application/vnd.openxmlformats-officedocument.spreadsheetml.table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drawings/drawing9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0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1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2.xml" ContentType="application/vnd.openxmlformats-officedocument.drawing+xml"/>
  <Override PartName="/xl/charts/chart1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ydroacoustics\IndexVelocity\RatingDocExamples\"/>
    </mc:Choice>
  </mc:AlternateContent>
  <bookViews>
    <workbookView xWindow="480" yWindow="200" windowWidth="19440" windowHeight="12180" activeTab="8"/>
  </bookViews>
  <sheets>
    <sheet name="Documentation" sheetId="2" r:id="rId1"/>
    <sheet name="Qm_Summary" sheetId="1" r:id="rId2"/>
    <sheet name="GDA" sheetId="12" r:id="rId3"/>
    <sheet name="Rating_2" sheetId="13" r:id="rId4"/>
    <sheet name="Vi_vs_Vm" sheetId="14" r:id="rId5"/>
    <sheet name="Vi_vs_Res" sheetId="15" r:id="rId6"/>
    <sheet name="Date_vs_Res" sheetId="16" r:id="rId7"/>
    <sheet name="Vr_vs_Vm" sheetId="7" r:id="rId8"/>
    <sheet name="Dev_Reg_All" sheetId="9" r:id="rId9"/>
    <sheet name="Dev_Reg_Neg" sheetId="10" r:id="rId10"/>
    <sheet name="Dev_Reg_Pos" sheetId="11" r:id="rId11"/>
    <sheet name="Vi_vs_Vm-by-WY" sheetId="6" r:id="rId12"/>
  </sheets>
  <definedNames>
    <definedName name="_xlnm._FilterDatabase" localSheetId="9" hidden="1">Dev_Reg_Neg!$A$7:$E$86</definedName>
    <definedName name="_xlnm._FilterDatabase" localSheetId="10" hidden="1">Dev_Reg_Pos!$A$7:$E$7</definedName>
  </definedNames>
  <calcPr calcId="152511"/>
</workbook>
</file>

<file path=xl/calcChain.xml><?xml version="1.0" encoding="utf-8"?>
<calcChain xmlns="http://schemas.openxmlformats.org/spreadsheetml/2006/main">
  <c r="L339" i="1" l="1"/>
  <c r="L338" i="1"/>
  <c r="L337" i="1"/>
  <c r="L336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314" i="1"/>
  <c r="L313" i="1"/>
  <c r="L312" i="1"/>
  <c r="L311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294" i="1"/>
  <c r="L293" i="1"/>
  <c r="L292" i="1"/>
  <c r="L291" i="1"/>
  <c r="L290" i="1"/>
  <c r="L289" i="1"/>
  <c r="L288" i="1"/>
  <c r="L287" i="1"/>
  <c r="L286" i="1"/>
  <c r="L285" i="1"/>
  <c r="L284" i="1"/>
  <c r="L283" i="1"/>
  <c r="L282" i="1"/>
  <c r="L281" i="1"/>
  <c r="L280" i="1"/>
  <c r="L279" i="1"/>
  <c r="L278" i="1"/>
  <c r="L277" i="1"/>
  <c r="L276" i="1"/>
  <c r="L275" i="1"/>
  <c r="L274" i="1"/>
  <c r="L273" i="1"/>
  <c r="L272" i="1"/>
  <c r="L271" i="1"/>
  <c r="L270" i="1"/>
  <c r="L269" i="1"/>
  <c r="L268" i="1"/>
  <c r="L267" i="1"/>
  <c r="L266" i="1"/>
  <c r="L265" i="1"/>
  <c r="L264" i="1"/>
  <c r="L263" i="1"/>
  <c r="L262" i="1"/>
  <c r="L261" i="1"/>
  <c r="L260" i="1"/>
  <c r="L259" i="1"/>
  <c r="L258" i="1"/>
  <c r="L257" i="1"/>
  <c r="L256" i="1"/>
  <c r="L255" i="1"/>
  <c r="L254" i="1"/>
  <c r="L253" i="1"/>
  <c r="L252" i="1"/>
  <c r="L251" i="1"/>
  <c r="L250" i="1"/>
  <c r="L249" i="1"/>
  <c r="L248" i="1"/>
  <c r="L247" i="1"/>
  <c r="L246" i="1"/>
  <c r="L245" i="1"/>
  <c r="L244" i="1"/>
  <c r="L243" i="1"/>
  <c r="L242" i="1"/>
  <c r="L241" i="1"/>
  <c r="L240" i="1"/>
  <c r="L23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04" i="1"/>
  <c r="L203" i="1"/>
  <c r="L202" i="1"/>
  <c r="L201" i="1"/>
  <c r="L200" i="1"/>
  <c r="L199" i="1"/>
  <c r="L198" i="1"/>
  <c r="L197" i="1"/>
  <c r="L196" i="1"/>
  <c r="L195" i="1"/>
  <c r="L194" i="1"/>
  <c r="L193" i="1"/>
  <c r="L192" i="1"/>
  <c r="L191" i="1"/>
  <c r="L190" i="1"/>
  <c r="L189" i="1"/>
  <c r="L188" i="1"/>
  <c r="L187" i="1"/>
  <c r="L186" i="1"/>
  <c r="L185" i="1"/>
  <c r="L184" i="1"/>
  <c r="L183" i="1"/>
  <c r="L182" i="1"/>
  <c r="L181" i="1"/>
  <c r="L180" i="1"/>
  <c r="L179" i="1"/>
  <c r="L178" i="1"/>
  <c r="L177" i="1"/>
  <c r="L176" i="1"/>
  <c r="L175" i="1"/>
  <c r="L174" i="1"/>
  <c r="L173" i="1"/>
  <c r="L172" i="1"/>
  <c r="L171" i="1"/>
  <c r="L170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I7" i="1"/>
  <c r="J7" i="1"/>
  <c r="K7" i="1" s="1"/>
  <c r="M7" i="1" s="1"/>
  <c r="N7" i="1" s="1"/>
  <c r="T7" i="1"/>
  <c r="V7" i="1"/>
  <c r="V171" i="1" l="1"/>
  <c r="V172" i="1"/>
  <c r="V173" i="1"/>
  <c r="V174" i="1"/>
  <c r="V175" i="1"/>
  <c r="V176" i="1"/>
  <c r="V177" i="1"/>
  <c r="V178" i="1"/>
  <c r="V179" i="1"/>
  <c r="V180" i="1"/>
  <c r="V181" i="1"/>
  <c r="V182" i="1"/>
  <c r="V183" i="1"/>
  <c r="V184" i="1"/>
  <c r="V185" i="1"/>
  <c r="V186" i="1"/>
  <c r="V187" i="1"/>
  <c r="V188" i="1"/>
  <c r="V189" i="1"/>
  <c r="V190" i="1"/>
  <c r="V191" i="1"/>
  <c r="V192" i="1"/>
  <c r="V193" i="1"/>
  <c r="V194" i="1"/>
  <c r="V195" i="1"/>
  <c r="V196" i="1"/>
  <c r="V197" i="1"/>
  <c r="V198" i="1"/>
  <c r="V199" i="1"/>
  <c r="V200" i="1"/>
  <c r="V201" i="1"/>
  <c r="V202" i="1"/>
  <c r="V203" i="1"/>
  <c r="V204" i="1"/>
  <c r="V205" i="1"/>
  <c r="V206" i="1"/>
  <c r="V207" i="1"/>
  <c r="V208" i="1"/>
  <c r="V209" i="1"/>
  <c r="V210" i="1"/>
  <c r="V211" i="1"/>
  <c r="V212" i="1"/>
  <c r="V213" i="1"/>
  <c r="V214" i="1"/>
  <c r="V215" i="1"/>
  <c r="V216" i="1"/>
  <c r="V217" i="1"/>
  <c r="V218" i="1"/>
  <c r="V219" i="1"/>
  <c r="V220" i="1"/>
  <c r="V221" i="1"/>
  <c r="V222" i="1"/>
  <c r="V223" i="1"/>
  <c r="V224" i="1"/>
  <c r="V225" i="1"/>
  <c r="V226" i="1"/>
  <c r="V227" i="1"/>
  <c r="V228" i="1"/>
  <c r="V229" i="1"/>
  <c r="V230" i="1"/>
  <c r="V231" i="1"/>
  <c r="V232" i="1"/>
  <c r="V233" i="1"/>
  <c r="V234" i="1"/>
  <c r="V235" i="1"/>
  <c r="V236" i="1"/>
  <c r="V237" i="1"/>
  <c r="V238" i="1"/>
  <c r="V239" i="1"/>
  <c r="V240" i="1"/>
  <c r="V241" i="1"/>
  <c r="V242" i="1"/>
  <c r="V243" i="1"/>
  <c r="V244" i="1"/>
  <c r="V245" i="1"/>
  <c r="V246" i="1"/>
  <c r="V247" i="1"/>
  <c r="V248" i="1"/>
  <c r="V249" i="1"/>
  <c r="V250" i="1"/>
  <c r="V251" i="1"/>
  <c r="V252" i="1"/>
  <c r="V253" i="1"/>
  <c r="V254" i="1"/>
  <c r="V255" i="1"/>
  <c r="V256" i="1"/>
  <c r="V257" i="1"/>
  <c r="V258" i="1"/>
  <c r="V259" i="1"/>
  <c r="V260" i="1"/>
  <c r="V261" i="1"/>
  <c r="V262" i="1"/>
  <c r="V263" i="1"/>
  <c r="V264" i="1"/>
  <c r="V265" i="1"/>
  <c r="V266" i="1"/>
  <c r="V267" i="1"/>
  <c r="V268" i="1"/>
  <c r="V269" i="1"/>
  <c r="V270" i="1"/>
  <c r="V271" i="1"/>
  <c r="V272" i="1"/>
  <c r="V273" i="1"/>
  <c r="V274" i="1"/>
  <c r="V275" i="1"/>
  <c r="V276" i="1"/>
  <c r="V277" i="1"/>
  <c r="V278" i="1"/>
  <c r="V279" i="1"/>
  <c r="V280" i="1"/>
  <c r="V281" i="1"/>
  <c r="V282" i="1"/>
  <c r="V283" i="1"/>
  <c r="V284" i="1"/>
  <c r="V285" i="1"/>
  <c r="V286" i="1"/>
  <c r="V287" i="1"/>
  <c r="V288" i="1"/>
  <c r="V289" i="1"/>
  <c r="V290" i="1"/>
  <c r="V291" i="1"/>
  <c r="V292" i="1"/>
  <c r="V293" i="1"/>
  <c r="V294" i="1"/>
  <c r="V295" i="1"/>
  <c r="V296" i="1"/>
  <c r="V297" i="1"/>
  <c r="V298" i="1"/>
  <c r="V299" i="1"/>
  <c r="V300" i="1"/>
  <c r="V301" i="1"/>
  <c r="V302" i="1"/>
  <c r="V303" i="1"/>
  <c r="V304" i="1"/>
  <c r="V305" i="1"/>
  <c r="V306" i="1"/>
  <c r="V307" i="1"/>
  <c r="V308" i="1"/>
  <c r="V309" i="1"/>
  <c r="V310" i="1"/>
  <c r="V311" i="1"/>
  <c r="V312" i="1"/>
  <c r="V313" i="1"/>
  <c r="V314" i="1"/>
  <c r="V315" i="1"/>
  <c r="V316" i="1"/>
  <c r="V317" i="1"/>
  <c r="V318" i="1"/>
  <c r="V319" i="1"/>
  <c r="V320" i="1"/>
  <c r="V321" i="1"/>
  <c r="V322" i="1"/>
  <c r="V323" i="1"/>
  <c r="V324" i="1"/>
  <c r="V325" i="1"/>
  <c r="V326" i="1"/>
  <c r="V327" i="1"/>
  <c r="V328" i="1"/>
  <c r="V329" i="1"/>
  <c r="V330" i="1"/>
  <c r="V331" i="1"/>
  <c r="V332" i="1"/>
  <c r="V333" i="1"/>
  <c r="V334" i="1"/>
  <c r="V335" i="1"/>
  <c r="V336" i="1"/>
  <c r="V337" i="1"/>
  <c r="V338" i="1"/>
  <c r="V339" i="1"/>
  <c r="V170" i="1"/>
  <c r="V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V158" i="1"/>
  <c r="V159" i="1"/>
  <c r="V160" i="1"/>
  <c r="V161" i="1"/>
  <c r="V162" i="1"/>
  <c r="V163" i="1"/>
  <c r="V164" i="1"/>
  <c r="V165" i="1"/>
  <c r="V166" i="1"/>
  <c r="V167" i="1"/>
  <c r="U171" i="1"/>
  <c r="U172" i="1"/>
  <c r="U173" i="1"/>
  <c r="U174" i="1"/>
  <c r="U175" i="1"/>
  <c r="U176" i="1"/>
  <c r="U177" i="1"/>
  <c r="U178" i="1"/>
  <c r="U179" i="1"/>
  <c r="U180" i="1"/>
  <c r="U181" i="1"/>
  <c r="U182" i="1"/>
  <c r="U183" i="1"/>
  <c r="U184" i="1"/>
  <c r="U185" i="1"/>
  <c r="U186" i="1"/>
  <c r="U187" i="1"/>
  <c r="U188" i="1"/>
  <c r="U189" i="1"/>
  <c r="U190" i="1"/>
  <c r="U191" i="1"/>
  <c r="U192" i="1"/>
  <c r="U193" i="1"/>
  <c r="U194" i="1"/>
  <c r="U195" i="1"/>
  <c r="U196" i="1"/>
  <c r="U197" i="1"/>
  <c r="U198" i="1"/>
  <c r="U199" i="1"/>
  <c r="U200" i="1"/>
  <c r="U201" i="1"/>
  <c r="U202" i="1"/>
  <c r="U203" i="1"/>
  <c r="U204" i="1"/>
  <c r="U205" i="1"/>
  <c r="U206" i="1"/>
  <c r="U207" i="1"/>
  <c r="U208" i="1"/>
  <c r="U209" i="1"/>
  <c r="U210" i="1"/>
  <c r="U211" i="1"/>
  <c r="U212" i="1"/>
  <c r="U213" i="1"/>
  <c r="U214" i="1"/>
  <c r="U215" i="1"/>
  <c r="U216" i="1"/>
  <c r="U217" i="1"/>
  <c r="U218" i="1"/>
  <c r="U219" i="1"/>
  <c r="U220" i="1"/>
  <c r="U221" i="1"/>
  <c r="U222" i="1"/>
  <c r="U223" i="1"/>
  <c r="U224" i="1"/>
  <c r="U225" i="1"/>
  <c r="U226" i="1"/>
  <c r="U227" i="1"/>
  <c r="U228" i="1"/>
  <c r="U229" i="1"/>
  <c r="U230" i="1"/>
  <c r="U231" i="1"/>
  <c r="U232" i="1"/>
  <c r="U233" i="1"/>
  <c r="U234" i="1"/>
  <c r="U235" i="1"/>
  <c r="U236" i="1"/>
  <c r="U237" i="1"/>
  <c r="U238" i="1"/>
  <c r="U239" i="1"/>
  <c r="U240" i="1"/>
  <c r="U241" i="1"/>
  <c r="U242" i="1"/>
  <c r="U243" i="1"/>
  <c r="U244" i="1"/>
  <c r="U245" i="1"/>
  <c r="U246" i="1"/>
  <c r="U247" i="1"/>
  <c r="U248" i="1"/>
  <c r="U249" i="1"/>
  <c r="U250" i="1"/>
  <c r="U251" i="1"/>
  <c r="U252" i="1"/>
  <c r="U253" i="1"/>
  <c r="U254" i="1"/>
  <c r="U255" i="1"/>
  <c r="U256" i="1"/>
  <c r="U257" i="1"/>
  <c r="U258" i="1"/>
  <c r="U259" i="1"/>
  <c r="U260" i="1"/>
  <c r="U261" i="1"/>
  <c r="U262" i="1"/>
  <c r="U263" i="1"/>
  <c r="U264" i="1"/>
  <c r="U265" i="1"/>
  <c r="U266" i="1"/>
  <c r="U267" i="1"/>
  <c r="U268" i="1"/>
  <c r="U269" i="1"/>
  <c r="U270" i="1"/>
  <c r="U271" i="1"/>
  <c r="U272" i="1"/>
  <c r="U273" i="1"/>
  <c r="U274" i="1"/>
  <c r="U275" i="1"/>
  <c r="U276" i="1"/>
  <c r="U277" i="1"/>
  <c r="U278" i="1"/>
  <c r="U279" i="1"/>
  <c r="U280" i="1"/>
  <c r="U281" i="1"/>
  <c r="U282" i="1"/>
  <c r="U283" i="1"/>
  <c r="U284" i="1"/>
  <c r="U285" i="1"/>
  <c r="U286" i="1"/>
  <c r="U287" i="1"/>
  <c r="U288" i="1"/>
  <c r="U289" i="1"/>
  <c r="U290" i="1"/>
  <c r="U291" i="1"/>
  <c r="U292" i="1"/>
  <c r="U293" i="1"/>
  <c r="U294" i="1"/>
  <c r="U295" i="1"/>
  <c r="U296" i="1"/>
  <c r="U297" i="1"/>
  <c r="U298" i="1"/>
  <c r="U299" i="1"/>
  <c r="U300" i="1"/>
  <c r="U301" i="1"/>
  <c r="U302" i="1"/>
  <c r="U303" i="1"/>
  <c r="U304" i="1"/>
  <c r="U305" i="1"/>
  <c r="U306" i="1"/>
  <c r="U307" i="1"/>
  <c r="U308" i="1"/>
  <c r="U309" i="1"/>
  <c r="U310" i="1"/>
  <c r="U311" i="1"/>
  <c r="U312" i="1"/>
  <c r="U313" i="1"/>
  <c r="U314" i="1"/>
  <c r="U315" i="1"/>
  <c r="U316" i="1"/>
  <c r="U317" i="1"/>
  <c r="U318" i="1"/>
  <c r="U319" i="1"/>
  <c r="U320" i="1"/>
  <c r="U321" i="1"/>
  <c r="U322" i="1"/>
  <c r="U323" i="1"/>
  <c r="U324" i="1"/>
  <c r="U325" i="1"/>
  <c r="U326" i="1"/>
  <c r="U327" i="1"/>
  <c r="U328" i="1"/>
  <c r="U329" i="1"/>
  <c r="U330" i="1"/>
  <c r="U331" i="1"/>
  <c r="U332" i="1"/>
  <c r="U333" i="1"/>
  <c r="U334" i="1"/>
  <c r="U335" i="1"/>
  <c r="U336" i="1"/>
  <c r="U337" i="1"/>
  <c r="U338" i="1"/>
  <c r="U339" i="1"/>
  <c r="U170" i="1"/>
  <c r="U11" i="1"/>
  <c r="U12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U29" i="1"/>
  <c r="U30" i="1"/>
  <c r="U31" i="1"/>
  <c r="U32" i="1"/>
  <c r="U33" i="1"/>
  <c r="U34" i="1"/>
  <c r="U35" i="1"/>
  <c r="U36" i="1"/>
  <c r="U37" i="1"/>
  <c r="U38" i="1"/>
  <c r="U39" i="1"/>
  <c r="U40" i="1"/>
  <c r="U41" i="1"/>
  <c r="U42" i="1"/>
  <c r="U43" i="1"/>
  <c r="U44" i="1"/>
  <c r="U45" i="1"/>
  <c r="U46" i="1"/>
  <c r="U47" i="1"/>
  <c r="U48" i="1"/>
  <c r="U49" i="1"/>
  <c r="U50" i="1"/>
  <c r="U51" i="1"/>
  <c r="U52" i="1"/>
  <c r="U53" i="1"/>
  <c r="U54" i="1"/>
  <c r="U55" i="1"/>
  <c r="U56" i="1"/>
  <c r="U57" i="1"/>
  <c r="U58" i="1"/>
  <c r="U59" i="1"/>
  <c r="U60" i="1"/>
  <c r="U61" i="1"/>
  <c r="U62" i="1"/>
  <c r="U63" i="1"/>
  <c r="U64" i="1"/>
  <c r="U65" i="1"/>
  <c r="U66" i="1"/>
  <c r="U67" i="1"/>
  <c r="U68" i="1"/>
  <c r="U69" i="1"/>
  <c r="U70" i="1"/>
  <c r="U71" i="1"/>
  <c r="U72" i="1"/>
  <c r="U73" i="1"/>
  <c r="U74" i="1"/>
  <c r="U75" i="1"/>
  <c r="U76" i="1"/>
  <c r="U77" i="1"/>
  <c r="U78" i="1"/>
  <c r="U79" i="1"/>
  <c r="U80" i="1"/>
  <c r="U81" i="1"/>
  <c r="U82" i="1"/>
  <c r="U83" i="1"/>
  <c r="U84" i="1"/>
  <c r="U85" i="1"/>
  <c r="U86" i="1"/>
  <c r="U87" i="1"/>
  <c r="U88" i="1"/>
  <c r="U89" i="1"/>
  <c r="U90" i="1"/>
  <c r="U91" i="1"/>
  <c r="U92" i="1"/>
  <c r="U93" i="1"/>
  <c r="U94" i="1"/>
  <c r="U95" i="1"/>
  <c r="U96" i="1"/>
  <c r="U97" i="1"/>
  <c r="U98" i="1"/>
  <c r="U99" i="1"/>
  <c r="U100" i="1"/>
  <c r="U101" i="1"/>
  <c r="U102" i="1"/>
  <c r="U103" i="1"/>
  <c r="U104" i="1"/>
  <c r="U105" i="1"/>
  <c r="U106" i="1"/>
  <c r="U107" i="1"/>
  <c r="U108" i="1"/>
  <c r="U109" i="1"/>
  <c r="U110" i="1"/>
  <c r="U111" i="1"/>
  <c r="U112" i="1"/>
  <c r="U113" i="1"/>
  <c r="U114" i="1"/>
  <c r="U115" i="1"/>
  <c r="U116" i="1"/>
  <c r="U117" i="1"/>
  <c r="U118" i="1"/>
  <c r="U119" i="1"/>
  <c r="U120" i="1"/>
  <c r="U121" i="1"/>
  <c r="U122" i="1"/>
  <c r="U123" i="1"/>
  <c r="U124" i="1"/>
  <c r="U125" i="1"/>
  <c r="U126" i="1"/>
  <c r="U127" i="1"/>
  <c r="U128" i="1"/>
  <c r="U129" i="1"/>
  <c r="U130" i="1"/>
  <c r="U131" i="1"/>
  <c r="U132" i="1"/>
  <c r="U133" i="1"/>
  <c r="U134" i="1"/>
  <c r="U135" i="1"/>
  <c r="U136" i="1"/>
  <c r="U137" i="1"/>
  <c r="U138" i="1"/>
  <c r="U139" i="1"/>
  <c r="U140" i="1"/>
  <c r="U141" i="1"/>
  <c r="U142" i="1"/>
  <c r="U143" i="1"/>
  <c r="U144" i="1"/>
  <c r="U145" i="1"/>
  <c r="U146" i="1"/>
  <c r="U147" i="1"/>
  <c r="U148" i="1"/>
  <c r="U149" i="1"/>
  <c r="U150" i="1"/>
  <c r="U151" i="1"/>
  <c r="U152" i="1"/>
  <c r="U153" i="1"/>
  <c r="U154" i="1"/>
  <c r="U155" i="1"/>
  <c r="U156" i="1"/>
  <c r="U157" i="1"/>
  <c r="U158" i="1"/>
  <c r="U159" i="1"/>
  <c r="U160" i="1"/>
  <c r="U161" i="1"/>
  <c r="U162" i="1"/>
  <c r="U163" i="1"/>
  <c r="U164" i="1"/>
  <c r="U165" i="1"/>
  <c r="U166" i="1"/>
  <c r="U167" i="1"/>
  <c r="U9" i="1"/>
  <c r="U10" i="1"/>
  <c r="T339" i="1"/>
  <c r="T338" i="1"/>
  <c r="T337" i="1"/>
  <c r="T336" i="1"/>
  <c r="T335" i="1"/>
  <c r="T334" i="1"/>
  <c r="T333" i="1"/>
  <c r="T332" i="1"/>
  <c r="T331" i="1"/>
  <c r="T330" i="1"/>
  <c r="T329" i="1"/>
  <c r="T328" i="1"/>
  <c r="T327" i="1"/>
  <c r="T326" i="1"/>
  <c r="T325" i="1"/>
  <c r="T324" i="1"/>
  <c r="T323" i="1"/>
  <c r="T322" i="1"/>
  <c r="T321" i="1"/>
  <c r="T320" i="1"/>
  <c r="T319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2" i="1"/>
  <c r="T301" i="1"/>
  <c r="T300" i="1"/>
  <c r="T299" i="1"/>
  <c r="T298" i="1"/>
  <c r="T297" i="1"/>
  <c r="T296" i="1"/>
  <c r="T295" i="1"/>
  <c r="T294" i="1"/>
  <c r="T293" i="1"/>
  <c r="T292" i="1"/>
  <c r="T291" i="1"/>
  <c r="T290" i="1"/>
  <c r="T289" i="1"/>
  <c r="T288" i="1"/>
  <c r="T287" i="1"/>
  <c r="T286" i="1"/>
  <c r="T285" i="1"/>
  <c r="T284" i="1"/>
  <c r="T283" i="1"/>
  <c r="T282" i="1"/>
  <c r="T281" i="1"/>
  <c r="T280" i="1"/>
  <c r="T279" i="1"/>
  <c r="T278" i="1"/>
  <c r="T277" i="1"/>
  <c r="T276" i="1"/>
  <c r="T275" i="1"/>
  <c r="T274" i="1"/>
  <c r="T273" i="1"/>
  <c r="T272" i="1"/>
  <c r="T271" i="1"/>
  <c r="T270" i="1"/>
  <c r="T269" i="1"/>
  <c r="T268" i="1"/>
  <c r="T267" i="1"/>
  <c r="T266" i="1"/>
  <c r="T265" i="1"/>
  <c r="T264" i="1"/>
  <c r="T263" i="1"/>
  <c r="T262" i="1"/>
  <c r="T261" i="1"/>
  <c r="T260" i="1"/>
  <c r="T259" i="1"/>
  <c r="T258" i="1"/>
  <c r="T257" i="1"/>
  <c r="T256" i="1"/>
  <c r="T255" i="1"/>
  <c r="T254" i="1"/>
  <c r="T253" i="1"/>
  <c r="T252" i="1"/>
  <c r="T251" i="1"/>
  <c r="T250" i="1"/>
  <c r="T249" i="1"/>
  <c r="T248" i="1"/>
  <c r="T247" i="1"/>
  <c r="T246" i="1"/>
  <c r="T245" i="1"/>
  <c r="T244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5" i="1"/>
  <c r="T224" i="1"/>
  <c r="T223" i="1"/>
  <c r="T222" i="1"/>
  <c r="T221" i="1"/>
  <c r="T220" i="1"/>
  <c r="T219" i="1"/>
  <c r="T218" i="1"/>
  <c r="T217" i="1"/>
  <c r="T216" i="1"/>
  <c r="T215" i="1"/>
  <c r="T214" i="1"/>
  <c r="T213" i="1"/>
  <c r="T212" i="1"/>
  <c r="T211" i="1"/>
  <c r="T210" i="1"/>
  <c r="T209" i="1"/>
  <c r="T208" i="1"/>
  <c r="T207" i="1"/>
  <c r="T206" i="1"/>
  <c r="T205" i="1"/>
  <c r="T204" i="1"/>
  <c r="T203" i="1"/>
  <c r="T202" i="1"/>
  <c r="T201" i="1"/>
  <c r="T200" i="1"/>
  <c r="T199" i="1"/>
  <c r="T198" i="1"/>
  <c r="T197" i="1"/>
  <c r="T196" i="1"/>
  <c r="T195" i="1"/>
  <c r="T194" i="1"/>
  <c r="T193" i="1"/>
  <c r="T192" i="1"/>
  <c r="T191" i="1"/>
  <c r="T190" i="1"/>
  <c r="T189" i="1"/>
  <c r="T188" i="1"/>
  <c r="T187" i="1"/>
  <c r="T186" i="1"/>
  <c r="T185" i="1"/>
  <c r="T184" i="1"/>
  <c r="T183" i="1"/>
  <c r="T182" i="1"/>
  <c r="T181" i="1"/>
  <c r="T180" i="1"/>
  <c r="T179" i="1"/>
  <c r="T178" i="1"/>
  <c r="T177" i="1"/>
  <c r="T176" i="1"/>
  <c r="T175" i="1"/>
  <c r="T174" i="1"/>
  <c r="T173" i="1"/>
  <c r="T172" i="1"/>
  <c r="T171" i="1"/>
  <c r="T170" i="1"/>
  <c r="T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156" i="1"/>
  <c r="T157" i="1"/>
  <c r="T158" i="1"/>
  <c r="T159" i="1"/>
  <c r="T160" i="1"/>
  <c r="T161" i="1"/>
  <c r="T162" i="1"/>
  <c r="T163" i="1"/>
  <c r="T164" i="1"/>
  <c r="T165" i="1"/>
  <c r="T166" i="1"/>
  <c r="T167" i="1"/>
  <c r="F86" i="11" l="1"/>
  <c r="G86" i="11" s="1"/>
  <c r="D86" i="11"/>
  <c r="H86" i="11" s="1"/>
  <c r="I86" i="11" s="1"/>
  <c r="F85" i="11"/>
  <c r="G85" i="11" s="1"/>
  <c r="D85" i="11"/>
  <c r="H85" i="11" s="1"/>
  <c r="I85" i="11" s="1"/>
  <c r="F84" i="11"/>
  <c r="G84" i="11" s="1"/>
  <c r="D84" i="11"/>
  <c r="H84" i="11" s="1"/>
  <c r="I84" i="11" s="1"/>
  <c r="F83" i="11"/>
  <c r="G83" i="11" s="1"/>
  <c r="D83" i="11"/>
  <c r="H83" i="11" s="1"/>
  <c r="I83" i="11" s="1"/>
  <c r="F82" i="11"/>
  <c r="G82" i="11" s="1"/>
  <c r="D82" i="11"/>
  <c r="H82" i="11" s="1"/>
  <c r="I82" i="11" s="1"/>
  <c r="F81" i="11"/>
  <c r="G81" i="11" s="1"/>
  <c r="D81" i="11"/>
  <c r="H81" i="11" s="1"/>
  <c r="I81" i="11" s="1"/>
  <c r="F80" i="11"/>
  <c r="G80" i="11" s="1"/>
  <c r="D80" i="11"/>
  <c r="H80" i="11" s="1"/>
  <c r="I80" i="11" s="1"/>
  <c r="F79" i="11"/>
  <c r="G79" i="11" s="1"/>
  <c r="D79" i="11"/>
  <c r="H79" i="11" s="1"/>
  <c r="I79" i="11" s="1"/>
  <c r="H78" i="11"/>
  <c r="I78" i="11" s="1"/>
  <c r="G78" i="11"/>
  <c r="F78" i="11"/>
  <c r="D78" i="11"/>
  <c r="H77" i="11"/>
  <c r="I77" i="11" s="1"/>
  <c r="F77" i="11"/>
  <c r="G77" i="11" s="1"/>
  <c r="D77" i="11"/>
  <c r="F76" i="11"/>
  <c r="G76" i="11" s="1"/>
  <c r="D76" i="11"/>
  <c r="H76" i="11" s="1"/>
  <c r="I76" i="11" s="1"/>
  <c r="F75" i="11"/>
  <c r="G75" i="11" s="1"/>
  <c r="D75" i="11"/>
  <c r="H75" i="11" s="1"/>
  <c r="I75" i="11" s="1"/>
  <c r="F74" i="11"/>
  <c r="G74" i="11" s="1"/>
  <c r="D74" i="11"/>
  <c r="H74" i="11" s="1"/>
  <c r="I74" i="11" s="1"/>
  <c r="F73" i="11"/>
  <c r="G73" i="11" s="1"/>
  <c r="D73" i="11"/>
  <c r="H73" i="11" s="1"/>
  <c r="I73" i="11" s="1"/>
  <c r="F72" i="11"/>
  <c r="G72" i="11" s="1"/>
  <c r="D72" i="11"/>
  <c r="H72" i="11" s="1"/>
  <c r="I72" i="11" s="1"/>
  <c r="F71" i="11"/>
  <c r="G71" i="11" s="1"/>
  <c r="D71" i="11"/>
  <c r="H71" i="11" s="1"/>
  <c r="I71" i="11" s="1"/>
  <c r="F70" i="11"/>
  <c r="G70" i="11" s="1"/>
  <c r="D70" i="11"/>
  <c r="H70" i="11" s="1"/>
  <c r="I70" i="11" s="1"/>
  <c r="F69" i="11"/>
  <c r="G69" i="11" s="1"/>
  <c r="D69" i="11"/>
  <c r="H69" i="11" s="1"/>
  <c r="I69" i="11" s="1"/>
  <c r="F68" i="11"/>
  <c r="G68" i="11" s="1"/>
  <c r="D68" i="11"/>
  <c r="H68" i="11" s="1"/>
  <c r="I68" i="11" s="1"/>
  <c r="F67" i="11"/>
  <c r="G67" i="11" s="1"/>
  <c r="D67" i="11"/>
  <c r="H67" i="11" s="1"/>
  <c r="I67" i="11" s="1"/>
  <c r="H66" i="11"/>
  <c r="I66" i="11" s="1"/>
  <c r="F66" i="11"/>
  <c r="G66" i="11" s="1"/>
  <c r="D66" i="11"/>
  <c r="F65" i="11"/>
  <c r="G65" i="11" s="1"/>
  <c r="D65" i="11"/>
  <c r="H65" i="11" s="1"/>
  <c r="I65" i="11" s="1"/>
  <c r="F64" i="11"/>
  <c r="G64" i="11" s="1"/>
  <c r="D64" i="11"/>
  <c r="H64" i="11" s="1"/>
  <c r="I64" i="11" s="1"/>
  <c r="F63" i="11"/>
  <c r="G63" i="11" s="1"/>
  <c r="D63" i="11"/>
  <c r="H63" i="11" s="1"/>
  <c r="I63" i="11" s="1"/>
  <c r="F62" i="11"/>
  <c r="G62" i="11" s="1"/>
  <c r="D62" i="11"/>
  <c r="H62" i="11" s="1"/>
  <c r="I62" i="11" s="1"/>
  <c r="F61" i="11"/>
  <c r="G61" i="11" s="1"/>
  <c r="D61" i="11"/>
  <c r="H61" i="11" s="1"/>
  <c r="I61" i="11" s="1"/>
  <c r="F60" i="11"/>
  <c r="G60" i="11" s="1"/>
  <c r="D60" i="11"/>
  <c r="H60" i="11" s="1"/>
  <c r="I60" i="11" s="1"/>
  <c r="F59" i="11"/>
  <c r="G59" i="11" s="1"/>
  <c r="D59" i="11"/>
  <c r="H59" i="11" s="1"/>
  <c r="I59" i="11" s="1"/>
  <c r="F58" i="11"/>
  <c r="G58" i="11" s="1"/>
  <c r="D58" i="11"/>
  <c r="H58" i="11" s="1"/>
  <c r="I58" i="11" s="1"/>
  <c r="F57" i="11"/>
  <c r="G57" i="11" s="1"/>
  <c r="D57" i="11"/>
  <c r="H57" i="11" s="1"/>
  <c r="I57" i="11" s="1"/>
  <c r="F56" i="11"/>
  <c r="G56" i="11" s="1"/>
  <c r="D56" i="11"/>
  <c r="H56" i="11" s="1"/>
  <c r="I56" i="11" s="1"/>
  <c r="F55" i="11"/>
  <c r="G55" i="11" s="1"/>
  <c r="D55" i="11"/>
  <c r="H55" i="11" s="1"/>
  <c r="I55" i="11" s="1"/>
  <c r="F54" i="11"/>
  <c r="G54" i="11" s="1"/>
  <c r="D54" i="11"/>
  <c r="H54" i="11" s="1"/>
  <c r="I54" i="11" s="1"/>
  <c r="F53" i="11"/>
  <c r="G53" i="11" s="1"/>
  <c r="D53" i="11"/>
  <c r="H53" i="11" s="1"/>
  <c r="I53" i="11" s="1"/>
  <c r="F52" i="11"/>
  <c r="G52" i="11" s="1"/>
  <c r="D52" i="11"/>
  <c r="H52" i="11" s="1"/>
  <c r="I52" i="11" s="1"/>
  <c r="F51" i="11"/>
  <c r="G51" i="11" s="1"/>
  <c r="D51" i="11"/>
  <c r="H51" i="11" s="1"/>
  <c r="I51" i="11" s="1"/>
  <c r="F50" i="11"/>
  <c r="G50" i="11" s="1"/>
  <c r="D50" i="11"/>
  <c r="H50" i="11" s="1"/>
  <c r="I50" i="11" s="1"/>
  <c r="F49" i="11"/>
  <c r="G49" i="11" s="1"/>
  <c r="D49" i="11"/>
  <c r="H49" i="11" s="1"/>
  <c r="I49" i="11" s="1"/>
  <c r="F48" i="11"/>
  <c r="G48" i="11" s="1"/>
  <c r="D48" i="11"/>
  <c r="H48" i="11" s="1"/>
  <c r="I48" i="11" s="1"/>
  <c r="F47" i="11"/>
  <c r="G47" i="11" s="1"/>
  <c r="D47" i="11"/>
  <c r="H47" i="11" s="1"/>
  <c r="I47" i="11" s="1"/>
  <c r="F46" i="11"/>
  <c r="G46" i="11" s="1"/>
  <c r="D46" i="11"/>
  <c r="H46" i="11" s="1"/>
  <c r="I46" i="11" s="1"/>
  <c r="F45" i="11"/>
  <c r="G45" i="11" s="1"/>
  <c r="D45" i="11"/>
  <c r="H45" i="11" s="1"/>
  <c r="I45" i="11" s="1"/>
  <c r="F44" i="11"/>
  <c r="G44" i="11" s="1"/>
  <c r="D44" i="11"/>
  <c r="H44" i="11" s="1"/>
  <c r="I44" i="11" s="1"/>
  <c r="F43" i="11"/>
  <c r="G43" i="11" s="1"/>
  <c r="D43" i="11"/>
  <c r="H43" i="11" s="1"/>
  <c r="I43" i="11" s="1"/>
  <c r="F42" i="11"/>
  <c r="G42" i="11" s="1"/>
  <c r="D42" i="11"/>
  <c r="H42" i="11" s="1"/>
  <c r="I42" i="11" s="1"/>
  <c r="F41" i="11"/>
  <c r="G41" i="11" s="1"/>
  <c r="D41" i="11"/>
  <c r="H41" i="11" s="1"/>
  <c r="I41" i="11" s="1"/>
  <c r="F40" i="11"/>
  <c r="G40" i="11" s="1"/>
  <c r="D40" i="11"/>
  <c r="H40" i="11" s="1"/>
  <c r="I40" i="11" s="1"/>
  <c r="F39" i="11"/>
  <c r="G39" i="11" s="1"/>
  <c r="D39" i="11"/>
  <c r="H39" i="11" s="1"/>
  <c r="I39" i="11" s="1"/>
  <c r="H38" i="11"/>
  <c r="I38" i="11" s="1"/>
  <c r="G38" i="11"/>
  <c r="F38" i="11"/>
  <c r="D38" i="11"/>
  <c r="H37" i="11"/>
  <c r="I37" i="11" s="1"/>
  <c r="F37" i="11"/>
  <c r="G37" i="11" s="1"/>
  <c r="D37" i="11"/>
  <c r="F36" i="11"/>
  <c r="G36" i="11" s="1"/>
  <c r="D36" i="11"/>
  <c r="H36" i="11" s="1"/>
  <c r="I36" i="11" s="1"/>
  <c r="F35" i="11"/>
  <c r="G35" i="11" s="1"/>
  <c r="D35" i="11"/>
  <c r="H35" i="11" s="1"/>
  <c r="I35" i="11" s="1"/>
  <c r="H34" i="11"/>
  <c r="I34" i="11" s="1"/>
  <c r="G34" i="11"/>
  <c r="F34" i="11"/>
  <c r="D34" i="11"/>
  <c r="H33" i="11"/>
  <c r="I33" i="11" s="1"/>
  <c r="F33" i="11"/>
  <c r="G33" i="11" s="1"/>
  <c r="D33" i="11"/>
  <c r="F32" i="11"/>
  <c r="G32" i="11" s="1"/>
  <c r="D32" i="11"/>
  <c r="H32" i="11" s="1"/>
  <c r="I32" i="11" s="1"/>
  <c r="F31" i="11"/>
  <c r="G31" i="11" s="1"/>
  <c r="D31" i="11"/>
  <c r="H31" i="11" s="1"/>
  <c r="I31" i="11" s="1"/>
  <c r="F30" i="11"/>
  <c r="G30" i="11" s="1"/>
  <c r="D30" i="11"/>
  <c r="H30" i="11" s="1"/>
  <c r="I30" i="11" s="1"/>
  <c r="F29" i="11"/>
  <c r="G29" i="11" s="1"/>
  <c r="D29" i="11"/>
  <c r="H29" i="11" s="1"/>
  <c r="I29" i="11" s="1"/>
  <c r="F28" i="11"/>
  <c r="G28" i="11" s="1"/>
  <c r="D28" i="11"/>
  <c r="H28" i="11" s="1"/>
  <c r="I28" i="11" s="1"/>
  <c r="F27" i="11"/>
  <c r="G27" i="11" s="1"/>
  <c r="D27" i="11"/>
  <c r="H27" i="11" s="1"/>
  <c r="I27" i="11" s="1"/>
  <c r="F26" i="11"/>
  <c r="G26" i="11" s="1"/>
  <c r="D26" i="11"/>
  <c r="H26" i="11" s="1"/>
  <c r="I26" i="11" s="1"/>
  <c r="F25" i="11"/>
  <c r="G25" i="11" s="1"/>
  <c r="D25" i="11"/>
  <c r="H25" i="11" s="1"/>
  <c r="I25" i="11" s="1"/>
  <c r="F24" i="11"/>
  <c r="G24" i="11" s="1"/>
  <c r="D24" i="11"/>
  <c r="H24" i="11" s="1"/>
  <c r="I24" i="11" s="1"/>
  <c r="F23" i="11"/>
  <c r="G23" i="11" s="1"/>
  <c r="D23" i="11"/>
  <c r="H23" i="11" s="1"/>
  <c r="I23" i="11" s="1"/>
  <c r="F22" i="11"/>
  <c r="G22" i="11" s="1"/>
  <c r="D22" i="11"/>
  <c r="H22" i="11" s="1"/>
  <c r="I22" i="11" s="1"/>
  <c r="F21" i="11"/>
  <c r="G21" i="11" s="1"/>
  <c r="D21" i="11"/>
  <c r="H21" i="11" s="1"/>
  <c r="I21" i="11" s="1"/>
  <c r="F20" i="11"/>
  <c r="G20" i="11" s="1"/>
  <c r="D20" i="11"/>
  <c r="H20" i="11" s="1"/>
  <c r="I20" i="11" s="1"/>
  <c r="F19" i="11"/>
  <c r="G19" i="11" s="1"/>
  <c r="D19" i="11"/>
  <c r="H19" i="11" s="1"/>
  <c r="I19" i="11" s="1"/>
  <c r="F18" i="11"/>
  <c r="G18" i="11" s="1"/>
  <c r="D18" i="11"/>
  <c r="H18" i="11" s="1"/>
  <c r="I18" i="11" s="1"/>
  <c r="F17" i="11"/>
  <c r="G17" i="11" s="1"/>
  <c r="D17" i="11"/>
  <c r="H17" i="11" s="1"/>
  <c r="I17" i="11" s="1"/>
  <c r="F16" i="11"/>
  <c r="G16" i="11" s="1"/>
  <c r="D16" i="11"/>
  <c r="H16" i="11" s="1"/>
  <c r="I16" i="11" s="1"/>
  <c r="F15" i="11"/>
  <c r="G15" i="11" s="1"/>
  <c r="D15" i="11"/>
  <c r="H15" i="11" s="1"/>
  <c r="I15" i="11" s="1"/>
  <c r="F14" i="11"/>
  <c r="G14" i="11" s="1"/>
  <c r="D14" i="11"/>
  <c r="H14" i="11" s="1"/>
  <c r="I14" i="11" s="1"/>
  <c r="F13" i="11"/>
  <c r="G13" i="11" s="1"/>
  <c r="D13" i="11"/>
  <c r="H13" i="11" s="1"/>
  <c r="I13" i="11" s="1"/>
  <c r="F12" i="11"/>
  <c r="G12" i="11" s="1"/>
  <c r="D12" i="11"/>
  <c r="H12" i="11" s="1"/>
  <c r="I12" i="11" s="1"/>
  <c r="F11" i="11"/>
  <c r="G11" i="11" s="1"/>
  <c r="D11" i="11"/>
  <c r="H11" i="11" s="1"/>
  <c r="I11" i="11" s="1"/>
  <c r="F10" i="11"/>
  <c r="G10" i="11" s="1"/>
  <c r="D10" i="11"/>
  <c r="H10" i="11" s="1"/>
  <c r="I10" i="11" s="1"/>
  <c r="F9" i="11"/>
  <c r="G9" i="11" s="1"/>
  <c r="D9" i="11"/>
  <c r="H9" i="11" s="1"/>
  <c r="I9" i="11" s="1"/>
  <c r="F8" i="11"/>
  <c r="G8" i="11" s="1"/>
  <c r="D8" i="11"/>
  <c r="H8" i="11" s="1"/>
  <c r="I8" i="11" s="1"/>
  <c r="D8" i="10"/>
  <c r="F8" i="10"/>
  <c r="G8" i="10"/>
  <c r="H8" i="10"/>
  <c r="I8" i="10" s="1"/>
  <c r="D9" i="10"/>
  <c r="F9" i="10"/>
  <c r="G9" i="10"/>
  <c r="H9" i="10"/>
  <c r="I9" i="10" s="1"/>
  <c r="D10" i="10"/>
  <c r="H10" i="10" s="1"/>
  <c r="I10" i="10" s="1"/>
  <c r="F10" i="10"/>
  <c r="G10" i="10" s="1"/>
  <c r="D11" i="10"/>
  <c r="H11" i="10" s="1"/>
  <c r="I11" i="10" s="1"/>
  <c r="F11" i="10"/>
  <c r="G11" i="10" s="1"/>
  <c r="D12" i="10"/>
  <c r="F12" i="10"/>
  <c r="G12" i="10"/>
  <c r="H12" i="10"/>
  <c r="I12" i="10" s="1"/>
  <c r="D13" i="10"/>
  <c r="F13" i="10"/>
  <c r="G13" i="10"/>
  <c r="H13" i="10"/>
  <c r="I13" i="10" s="1"/>
  <c r="D14" i="10"/>
  <c r="H14" i="10" s="1"/>
  <c r="I14" i="10" s="1"/>
  <c r="F14" i="10"/>
  <c r="G14" i="10" s="1"/>
  <c r="D15" i="10"/>
  <c r="H15" i="10" s="1"/>
  <c r="I15" i="10" s="1"/>
  <c r="F15" i="10"/>
  <c r="G15" i="10" s="1"/>
  <c r="D16" i="10"/>
  <c r="F16" i="10"/>
  <c r="G16" i="10"/>
  <c r="H16" i="10"/>
  <c r="I16" i="10" s="1"/>
  <c r="D17" i="10"/>
  <c r="F17" i="10"/>
  <c r="G17" i="10"/>
  <c r="H17" i="10"/>
  <c r="I17" i="10" s="1"/>
  <c r="D18" i="10"/>
  <c r="H18" i="10" s="1"/>
  <c r="I18" i="10" s="1"/>
  <c r="F18" i="10"/>
  <c r="G18" i="10" s="1"/>
  <c r="D19" i="10"/>
  <c r="H19" i="10" s="1"/>
  <c r="I19" i="10" s="1"/>
  <c r="F19" i="10"/>
  <c r="G19" i="10" s="1"/>
  <c r="D20" i="10"/>
  <c r="H20" i="10" s="1"/>
  <c r="I20" i="10" s="1"/>
  <c r="F20" i="10"/>
  <c r="G20" i="10" s="1"/>
  <c r="D21" i="10"/>
  <c r="H21" i="10" s="1"/>
  <c r="I21" i="10" s="1"/>
  <c r="F21" i="10"/>
  <c r="G21" i="10" s="1"/>
  <c r="D22" i="10"/>
  <c r="H22" i="10" s="1"/>
  <c r="I22" i="10" s="1"/>
  <c r="F22" i="10"/>
  <c r="G22" i="10" s="1"/>
  <c r="D23" i="10"/>
  <c r="H23" i="10" s="1"/>
  <c r="I23" i="10" s="1"/>
  <c r="F23" i="10"/>
  <c r="G23" i="10" s="1"/>
  <c r="D24" i="10"/>
  <c r="H24" i="10" s="1"/>
  <c r="I24" i="10" s="1"/>
  <c r="F24" i="10"/>
  <c r="G24" i="10" s="1"/>
  <c r="D25" i="10"/>
  <c r="H25" i="10" s="1"/>
  <c r="I25" i="10" s="1"/>
  <c r="F25" i="10"/>
  <c r="G25" i="10" s="1"/>
  <c r="D26" i="10"/>
  <c r="H26" i="10" s="1"/>
  <c r="I26" i="10" s="1"/>
  <c r="F26" i="10"/>
  <c r="G26" i="10" s="1"/>
  <c r="D27" i="10"/>
  <c r="H27" i="10" s="1"/>
  <c r="I27" i="10" s="1"/>
  <c r="F27" i="10"/>
  <c r="G27" i="10" s="1"/>
  <c r="D28" i="10"/>
  <c r="H28" i="10" s="1"/>
  <c r="I28" i="10" s="1"/>
  <c r="F28" i="10"/>
  <c r="G28" i="10" s="1"/>
  <c r="D29" i="10"/>
  <c r="H29" i="10" s="1"/>
  <c r="I29" i="10" s="1"/>
  <c r="F29" i="10"/>
  <c r="G29" i="10" s="1"/>
  <c r="D30" i="10"/>
  <c r="H30" i="10" s="1"/>
  <c r="I30" i="10" s="1"/>
  <c r="F30" i="10"/>
  <c r="G30" i="10" s="1"/>
  <c r="D31" i="10"/>
  <c r="H31" i="10" s="1"/>
  <c r="I31" i="10" s="1"/>
  <c r="F31" i="10"/>
  <c r="G31" i="10" s="1"/>
  <c r="D32" i="10"/>
  <c r="H32" i="10" s="1"/>
  <c r="I32" i="10" s="1"/>
  <c r="F32" i="10"/>
  <c r="G32" i="10" s="1"/>
  <c r="D33" i="10"/>
  <c r="H33" i="10" s="1"/>
  <c r="I33" i="10" s="1"/>
  <c r="F33" i="10"/>
  <c r="G33" i="10" s="1"/>
  <c r="D34" i="10"/>
  <c r="H34" i="10" s="1"/>
  <c r="I34" i="10" s="1"/>
  <c r="F34" i="10"/>
  <c r="G34" i="10" s="1"/>
  <c r="D35" i="10"/>
  <c r="H35" i="10" s="1"/>
  <c r="I35" i="10" s="1"/>
  <c r="F35" i="10"/>
  <c r="G35" i="10" s="1"/>
  <c r="D36" i="10"/>
  <c r="H36" i="10" s="1"/>
  <c r="I36" i="10" s="1"/>
  <c r="F36" i="10"/>
  <c r="G36" i="10" s="1"/>
  <c r="D37" i="10"/>
  <c r="H37" i="10" s="1"/>
  <c r="I37" i="10" s="1"/>
  <c r="F37" i="10"/>
  <c r="G37" i="10" s="1"/>
  <c r="D38" i="10"/>
  <c r="H38" i="10" s="1"/>
  <c r="I38" i="10" s="1"/>
  <c r="F38" i="10"/>
  <c r="G38" i="10" s="1"/>
  <c r="D39" i="10"/>
  <c r="H39" i="10" s="1"/>
  <c r="I39" i="10" s="1"/>
  <c r="F39" i="10"/>
  <c r="G39" i="10" s="1"/>
  <c r="D40" i="10"/>
  <c r="H40" i="10" s="1"/>
  <c r="I40" i="10" s="1"/>
  <c r="F40" i="10"/>
  <c r="G40" i="10" s="1"/>
  <c r="D41" i="10"/>
  <c r="H41" i="10" s="1"/>
  <c r="I41" i="10" s="1"/>
  <c r="F41" i="10"/>
  <c r="G41" i="10" s="1"/>
  <c r="D42" i="10"/>
  <c r="H42" i="10" s="1"/>
  <c r="I42" i="10" s="1"/>
  <c r="F42" i="10"/>
  <c r="G42" i="10" s="1"/>
  <c r="D43" i="10"/>
  <c r="H43" i="10" s="1"/>
  <c r="I43" i="10" s="1"/>
  <c r="F43" i="10"/>
  <c r="G43" i="10" s="1"/>
  <c r="D44" i="10"/>
  <c r="H44" i="10" s="1"/>
  <c r="I44" i="10" s="1"/>
  <c r="F44" i="10"/>
  <c r="G44" i="10" s="1"/>
  <c r="D45" i="10"/>
  <c r="H45" i="10" s="1"/>
  <c r="I45" i="10" s="1"/>
  <c r="F45" i="10"/>
  <c r="G45" i="10" s="1"/>
  <c r="D46" i="10"/>
  <c r="H46" i="10" s="1"/>
  <c r="I46" i="10" s="1"/>
  <c r="F46" i="10"/>
  <c r="G46" i="10" s="1"/>
  <c r="D47" i="10"/>
  <c r="H47" i="10" s="1"/>
  <c r="I47" i="10" s="1"/>
  <c r="F47" i="10"/>
  <c r="G47" i="10" s="1"/>
  <c r="D48" i="10"/>
  <c r="H48" i="10" s="1"/>
  <c r="I48" i="10" s="1"/>
  <c r="F48" i="10"/>
  <c r="G48" i="10" s="1"/>
  <c r="D49" i="10"/>
  <c r="H49" i="10" s="1"/>
  <c r="I49" i="10" s="1"/>
  <c r="F49" i="10"/>
  <c r="G49" i="10" s="1"/>
  <c r="D50" i="10"/>
  <c r="H50" i="10" s="1"/>
  <c r="I50" i="10" s="1"/>
  <c r="F50" i="10"/>
  <c r="G50" i="10" s="1"/>
  <c r="D51" i="10"/>
  <c r="H51" i="10" s="1"/>
  <c r="I51" i="10" s="1"/>
  <c r="F51" i="10"/>
  <c r="G51" i="10" s="1"/>
  <c r="D52" i="10"/>
  <c r="H52" i="10" s="1"/>
  <c r="I52" i="10" s="1"/>
  <c r="F52" i="10"/>
  <c r="G52" i="10" s="1"/>
  <c r="D53" i="10"/>
  <c r="H53" i="10" s="1"/>
  <c r="I53" i="10" s="1"/>
  <c r="F53" i="10"/>
  <c r="G53" i="10" s="1"/>
  <c r="D54" i="10"/>
  <c r="H54" i="10" s="1"/>
  <c r="I54" i="10" s="1"/>
  <c r="F54" i="10"/>
  <c r="G54" i="10" s="1"/>
  <c r="D55" i="10"/>
  <c r="H55" i="10" s="1"/>
  <c r="F55" i="10"/>
  <c r="G55" i="10" s="1"/>
  <c r="I55" i="10"/>
  <c r="D56" i="10"/>
  <c r="H56" i="10" s="1"/>
  <c r="I56" i="10" s="1"/>
  <c r="F56" i="10"/>
  <c r="G56" i="10" s="1"/>
  <c r="D57" i="10"/>
  <c r="H57" i="10" s="1"/>
  <c r="I57" i="10" s="1"/>
  <c r="F57" i="10"/>
  <c r="G57" i="10" s="1"/>
  <c r="D58" i="10"/>
  <c r="H58" i="10" s="1"/>
  <c r="I58" i="10" s="1"/>
  <c r="F58" i="10"/>
  <c r="G58" i="10" s="1"/>
  <c r="D59" i="10"/>
  <c r="H59" i="10" s="1"/>
  <c r="I59" i="10" s="1"/>
  <c r="F59" i="10"/>
  <c r="G59" i="10" s="1"/>
  <c r="D60" i="10"/>
  <c r="H60" i="10" s="1"/>
  <c r="I60" i="10" s="1"/>
  <c r="F60" i="10"/>
  <c r="G60" i="10" s="1"/>
  <c r="D61" i="10"/>
  <c r="H61" i="10" s="1"/>
  <c r="I61" i="10" s="1"/>
  <c r="F61" i="10"/>
  <c r="G61" i="10" s="1"/>
  <c r="D62" i="10"/>
  <c r="H62" i="10" s="1"/>
  <c r="I62" i="10" s="1"/>
  <c r="F62" i="10"/>
  <c r="G62" i="10" s="1"/>
  <c r="D63" i="10"/>
  <c r="H63" i="10" s="1"/>
  <c r="I63" i="10" s="1"/>
  <c r="F63" i="10"/>
  <c r="G63" i="10" s="1"/>
  <c r="D64" i="10"/>
  <c r="H64" i="10" s="1"/>
  <c r="I64" i="10" s="1"/>
  <c r="F64" i="10"/>
  <c r="G64" i="10" s="1"/>
  <c r="D65" i="10"/>
  <c r="H65" i="10" s="1"/>
  <c r="I65" i="10" s="1"/>
  <c r="F65" i="10"/>
  <c r="G65" i="10" s="1"/>
  <c r="D66" i="10"/>
  <c r="H66" i="10" s="1"/>
  <c r="I66" i="10" s="1"/>
  <c r="F66" i="10"/>
  <c r="G66" i="10" s="1"/>
  <c r="D67" i="10"/>
  <c r="H67" i="10" s="1"/>
  <c r="F67" i="10"/>
  <c r="G67" i="10" s="1"/>
  <c r="I67" i="10"/>
  <c r="D68" i="10"/>
  <c r="F68" i="10"/>
  <c r="G68" i="10"/>
  <c r="H68" i="10"/>
  <c r="I68" i="10" s="1"/>
  <c r="D69" i="10"/>
  <c r="F69" i="10"/>
  <c r="G69" i="10"/>
  <c r="H69" i="10"/>
  <c r="I69" i="10" s="1"/>
  <c r="D70" i="10"/>
  <c r="H70" i="10" s="1"/>
  <c r="I70" i="10" s="1"/>
  <c r="F70" i="10"/>
  <c r="G70" i="10" s="1"/>
  <c r="D71" i="10"/>
  <c r="H71" i="10" s="1"/>
  <c r="I71" i="10" s="1"/>
  <c r="F71" i="10"/>
  <c r="G71" i="10" s="1"/>
  <c r="D72" i="10"/>
  <c r="F72" i="10"/>
  <c r="G72" i="10"/>
  <c r="H72" i="10"/>
  <c r="I72" i="10" s="1"/>
  <c r="D73" i="10"/>
  <c r="F73" i="10"/>
  <c r="G73" i="10"/>
  <c r="H73" i="10"/>
  <c r="I73" i="10" s="1"/>
  <c r="D74" i="10"/>
  <c r="H74" i="10" s="1"/>
  <c r="I74" i="10" s="1"/>
  <c r="F74" i="10"/>
  <c r="G74" i="10" s="1"/>
  <c r="D75" i="10"/>
  <c r="H75" i="10" s="1"/>
  <c r="I75" i="10" s="1"/>
  <c r="F75" i="10"/>
  <c r="G75" i="10" s="1"/>
  <c r="D76" i="10"/>
  <c r="F76" i="10"/>
  <c r="G76" i="10"/>
  <c r="H76" i="10"/>
  <c r="I76" i="10" s="1"/>
  <c r="D77" i="10"/>
  <c r="F77" i="10"/>
  <c r="G77" i="10"/>
  <c r="H77" i="10"/>
  <c r="I77" i="10" s="1"/>
  <c r="D78" i="10"/>
  <c r="H78" i="10" s="1"/>
  <c r="I78" i="10" s="1"/>
  <c r="F78" i="10"/>
  <c r="G78" i="10" s="1"/>
  <c r="D79" i="10"/>
  <c r="H79" i="10" s="1"/>
  <c r="I79" i="10" s="1"/>
  <c r="F79" i="10"/>
  <c r="G79" i="10" s="1"/>
  <c r="D80" i="10"/>
  <c r="F80" i="10"/>
  <c r="G80" i="10"/>
  <c r="H80" i="10"/>
  <c r="I80" i="10" s="1"/>
  <c r="D81" i="10"/>
  <c r="F81" i="10"/>
  <c r="G81" i="10"/>
  <c r="H81" i="10"/>
  <c r="I81" i="10" s="1"/>
  <c r="D82" i="10"/>
  <c r="H82" i="10" s="1"/>
  <c r="I82" i="10" s="1"/>
  <c r="F82" i="10"/>
  <c r="G82" i="10" s="1"/>
  <c r="D83" i="10"/>
  <c r="H83" i="10" s="1"/>
  <c r="I83" i="10" s="1"/>
  <c r="F83" i="10"/>
  <c r="G83" i="10" s="1"/>
  <c r="D84" i="10"/>
  <c r="H84" i="10" s="1"/>
  <c r="I84" i="10" s="1"/>
  <c r="F84" i="10"/>
  <c r="G84" i="10" s="1"/>
  <c r="D85" i="10"/>
  <c r="H85" i="10" s="1"/>
  <c r="I85" i="10" s="1"/>
  <c r="F85" i="10"/>
  <c r="G85" i="10" s="1"/>
  <c r="D86" i="10"/>
  <c r="H86" i="10" s="1"/>
  <c r="I86" i="10" s="1"/>
  <c r="F86" i="10"/>
  <c r="G86" i="10" s="1"/>
  <c r="D8" i="9"/>
  <c r="H8" i="9" s="1"/>
  <c r="I8" i="9" s="1"/>
  <c r="F8" i="9"/>
  <c r="G8" i="9" s="1"/>
  <c r="D9" i="9"/>
  <c r="H9" i="9" s="1"/>
  <c r="I9" i="9" s="1"/>
  <c r="F9" i="9"/>
  <c r="G9" i="9" s="1"/>
  <c r="D10" i="9"/>
  <c r="H10" i="9" s="1"/>
  <c r="I10" i="9" s="1"/>
  <c r="F10" i="9"/>
  <c r="G10" i="9" s="1"/>
  <c r="D11" i="9"/>
  <c r="H11" i="9" s="1"/>
  <c r="I11" i="9" s="1"/>
  <c r="F11" i="9"/>
  <c r="G11" i="9" s="1"/>
  <c r="D12" i="9"/>
  <c r="F12" i="9"/>
  <c r="G12" i="9"/>
  <c r="H12" i="9"/>
  <c r="I12" i="9" s="1"/>
  <c r="D13" i="9"/>
  <c r="F13" i="9"/>
  <c r="G13" i="9" s="1"/>
  <c r="H13" i="9"/>
  <c r="I13" i="9" s="1"/>
  <c r="D14" i="9"/>
  <c r="H14" i="9" s="1"/>
  <c r="I14" i="9" s="1"/>
  <c r="F14" i="9"/>
  <c r="G14" i="9" s="1"/>
  <c r="D15" i="9"/>
  <c r="H15" i="9" s="1"/>
  <c r="I15" i="9" s="1"/>
  <c r="F15" i="9"/>
  <c r="G15" i="9" s="1"/>
  <c r="D16" i="9"/>
  <c r="H16" i="9" s="1"/>
  <c r="I16" i="9" s="1"/>
  <c r="F16" i="9"/>
  <c r="G16" i="9"/>
  <c r="D17" i="9"/>
  <c r="H17" i="9" s="1"/>
  <c r="I17" i="9" s="1"/>
  <c r="F17" i="9"/>
  <c r="G17" i="9" s="1"/>
  <c r="D18" i="9"/>
  <c r="H18" i="9" s="1"/>
  <c r="I18" i="9" s="1"/>
  <c r="F18" i="9"/>
  <c r="G18" i="9" s="1"/>
  <c r="D19" i="9"/>
  <c r="H19" i="9" s="1"/>
  <c r="I19" i="9" s="1"/>
  <c r="F19" i="9"/>
  <c r="G19" i="9" s="1"/>
  <c r="D20" i="9"/>
  <c r="H20" i="9" s="1"/>
  <c r="I20" i="9" s="1"/>
  <c r="F20" i="9"/>
  <c r="G20" i="9" s="1"/>
  <c r="D21" i="9"/>
  <c r="H21" i="9" s="1"/>
  <c r="I21" i="9" s="1"/>
  <c r="F21" i="9"/>
  <c r="G21" i="9"/>
  <c r="D22" i="9"/>
  <c r="H22" i="9" s="1"/>
  <c r="I22" i="9" s="1"/>
  <c r="F22" i="9"/>
  <c r="G22" i="9" s="1"/>
  <c r="D23" i="9"/>
  <c r="H23" i="9" s="1"/>
  <c r="I23" i="9" s="1"/>
  <c r="F23" i="9"/>
  <c r="G23" i="9" s="1"/>
  <c r="D24" i="9"/>
  <c r="H24" i="9" s="1"/>
  <c r="I24" i="9" s="1"/>
  <c r="F24" i="9"/>
  <c r="G24" i="9" s="1"/>
  <c r="D25" i="9"/>
  <c r="H25" i="9" s="1"/>
  <c r="I25" i="9" s="1"/>
  <c r="F25" i="9"/>
  <c r="G25" i="9" s="1"/>
  <c r="D26" i="9"/>
  <c r="H26" i="9" s="1"/>
  <c r="I26" i="9" s="1"/>
  <c r="F26" i="9"/>
  <c r="G26" i="9" s="1"/>
  <c r="D27" i="9"/>
  <c r="H27" i="9" s="1"/>
  <c r="I27" i="9" s="1"/>
  <c r="F27" i="9"/>
  <c r="G27" i="9" s="1"/>
  <c r="D28" i="9"/>
  <c r="H28" i="9" s="1"/>
  <c r="I28" i="9" s="1"/>
  <c r="F28" i="9"/>
  <c r="G28" i="9"/>
  <c r="D29" i="9"/>
  <c r="H29" i="9" s="1"/>
  <c r="I29" i="9" s="1"/>
  <c r="F29" i="9"/>
  <c r="G29" i="9" s="1"/>
  <c r="D30" i="9"/>
  <c r="H30" i="9" s="1"/>
  <c r="I30" i="9" s="1"/>
  <c r="F30" i="9"/>
  <c r="G30" i="9" s="1"/>
  <c r="D31" i="9"/>
  <c r="H31" i="9" s="1"/>
  <c r="I31" i="9" s="1"/>
  <c r="F31" i="9"/>
  <c r="G31" i="9" s="1"/>
  <c r="D32" i="9"/>
  <c r="H32" i="9" s="1"/>
  <c r="I32" i="9" s="1"/>
  <c r="F32" i="9"/>
  <c r="G32" i="9" s="1"/>
  <c r="D33" i="9"/>
  <c r="H33" i="9" s="1"/>
  <c r="I33" i="9" s="1"/>
  <c r="F33" i="9"/>
  <c r="G33" i="9" s="1"/>
  <c r="D34" i="9"/>
  <c r="H34" i="9" s="1"/>
  <c r="I34" i="9" s="1"/>
  <c r="F34" i="9"/>
  <c r="G34" i="9" s="1"/>
  <c r="D35" i="9"/>
  <c r="H35" i="9" s="1"/>
  <c r="I35" i="9" s="1"/>
  <c r="F35" i="9"/>
  <c r="G35" i="9" s="1"/>
  <c r="D36" i="9"/>
  <c r="H36" i="9" s="1"/>
  <c r="I36" i="9" s="1"/>
  <c r="F36" i="9"/>
  <c r="G36" i="9" s="1"/>
  <c r="D37" i="9"/>
  <c r="H37" i="9" s="1"/>
  <c r="I37" i="9" s="1"/>
  <c r="F37" i="9"/>
  <c r="G37" i="9" s="1"/>
  <c r="D38" i="9"/>
  <c r="H38" i="9" s="1"/>
  <c r="I38" i="9" s="1"/>
  <c r="F38" i="9"/>
  <c r="G38" i="9" s="1"/>
  <c r="D39" i="9"/>
  <c r="H39" i="9" s="1"/>
  <c r="I39" i="9" s="1"/>
  <c r="F39" i="9"/>
  <c r="G39" i="9" s="1"/>
  <c r="D40" i="9"/>
  <c r="H40" i="9" s="1"/>
  <c r="I40" i="9" s="1"/>
  <c r="F40" i="9"/>
  <c r="G40" i="9" s="1"/>
  <c r="D41" i="9"/>
  <c r="H41" i="9" s="1"/>
  <c r="I41" i="9" s="1"/>
  <c r="F41" i="9"/>
  <c r="G41" i="9"/>
  <c r="D42" i="9"/>
  <c r="H42" i="9" s="1"/>
  <c r="I42" i="9" s="1"/>
  <c r="F42" i="9"/>
  <c r="G42" i="9" s="1"/>
  <c r="D43" i="9"/>
  <c r="H43" i="9" s="1"/>
  <c r="I43" i="9" s="1"/>
  <c r="F43" i="9"/>
  <c r="G43" i="9" s="1"/>
  <c r="D44" i="9"/>
  <c r="H44" i="9" s="1"/>
  <c r="I44" i="9" s="1"/>
  <c r="F44" i="9"/>
  <c r="G44" i="9" s="1"/>
  <c r="D45" i="9"/>
  <c r="H45" i="9" s="1"/>
  <c r="I45" i="9" s="1"/>
  <c r="F45" i="9"/>
  <c r="G45" i="9" s="1"/>
  <c r="D46" i="9"/>
  <c r="H46" i="9" s="1"/>
  <c r="I46" i="9" s="1"/>
  <c r="F46" i="9"/>
  <c r="G46" i="9" s="1"/>
  <c r="D47" i="9"/>
  <c r="H47" i="9" s="1"/>
  <c r="I47" i="9" s="1"/>
  <c r="F47" i="9"/>
  <c r="G47" i="9" s="1"/>
  <c r="D48" i="9"/>
  <c r="H48" i="9" s="1"/>
  <c r="I48" i="9" s="1"/>
  <c r="F48" i="9"/>
  <c r="G48" i="9"/>
  <c r="D49" i="9"/>
  <c r="H49" i="9" s="1"/>
  <c r="I49" i="9" s="1"/>
  <c r="F49" i="9"/>
  <c r="G49" i="9" s="1"/>
  <c r="D50" i="9"/>
  <c r="H50" i="9" s="1"/>
  <c r="I50" i="9" s="1"/>
  <c r="F50" i="9"/>
  <c r="G50" i="9" s="1"/>
  <c r="D51" i="9"/>
  <c r="H51" i="9" s="1"/>
  <c r="I51" i="9" s="1"/>
  <c r="F51" i="9"/>
  <c r="G51" i="9" s="1"/>
  <c r="D52" i="9"/>
  <c r="H52" i="9" s="1"/>
  <c r="I52" i="9" s="1"/>
  <c r="F52" i="9"/>
  <c r="G52" i="9" s="1"/>
  <c r="D53" i="9"/>
  <c r="H53" i="9" s="1"/>
  <c r="I53" i="9" s="1"/>
  <c r="F53" i="9"/>
  <c r="G53" i="9" s="1"/>
  <c r="D54" i="9"/>
  <c r="H54" i="9" s="1"/>
  <c r="F54" i="9"/>
  <c r="G54" i="9" s="1"/>
  <c r="I54" i="9"/>
  <c r="D55" i="9"/>
  <c r="H55" i="9" s="1"/>
  <c r="I55" i="9" s="1"/>
  <c r="F55" i="9"/>
  <c r="G55" i="9" s="1"/>
  <c r="D56" i="9"/>
  <c r="F56" i="9"/>
  <c r="G56" i="9" s="1"/>
  <c r="H56" i="9"/>
  <c r="I56" i="9" s="1"/>
  <c r="D57" i="9"/>
  <c r="F57" i="9"/>
  <c r="G57" i="9" s="1"/>
  <c r="H57" i="9"/>
  <c r="I57" i="9" s="1"/>
  <c r="D58" i="9"/>
  <c r="H58" i="9" s="1"/>
  <c r="I58" i="9" s="1"/>
  <c r="F58" i="9"/>
  <c r="G58" i="9" s="1"/>
  <c r="D59" i="9"/>
  <c r="H59" i="9" s="1"/>
  <c r="I59" i="9" s="1"/>
  <c r="F59" i="9"/>
  <c r="G59" i="9" s="1"/>
  <c r="D60" i="9"/>
  <c r="H60" i="9" s="1"/>
  <c r="I60" i="9" s="1"/>
  <c r="F60" i="9"/>
  <c r="G60" i="9"/>
  <c r="D61" i="9"/>
  <c r="H61" i="9" s="1"/>
  <c r="I61" i="9" s="1"/>
  <c r="F61" i="9"/>
  <c r="G61" i="9" s="1"/>
  <c r="D62" i="9"/>
  <c r="H62" i="9" s="1"/>
  <c r="I62" i="9" s="1"/>
  <c r="F62" i="9"/>
  <c r="G62" i="9" s="1"/>
  <c r="D63" i="9"/>
  <c r="H63" i="9" s="1"/>
  <c r="I63" i="9" s="1"/>
  <c r="F63" i="9"/>
  <c r="G63" i="9" s="1"/>
  <c r="D64" i="9"/>
  <c r="H64" i="9" s="1"/>
  <c r="I64" i="9" s="1"/>
  <c r="F64" i="9"/>
  <c r="G64" i="9" s="1"/>
  <c r="D65" i="9"/>
  <c r="H65" i="9" s="1"/>
  <c r="I65" i="9" s="1"/>
  <c r="F65" i="9"/>
  <c r="G65" i="9" s="1"/>
  <c r="D66" i="9"/>
  <c r="H66" i="9" s="1"/>
  <c r="I66" i="9" s="1"/>
  <c r="F66" i="9"/>
  <c r="G66" i="9" s="1"/>
  <c r="D67" i="9"/>
  <c r="H67" i="9" s="1"/>
  <c r="I67" i="9" s="1"/>
  <c r="F67" i="9"/>
  <c r="G67" i="9" s="1"/>
  <c r="D68" i="9"/>
  <c r="H68" i="9" s="1"/>
  <c r="I68" i="9" s="1"/>
  <c r="F68" i="9"/>
  <c r="G68" i="9" s="1"/>
  <c r="D69" i="9"/>
  <c r="H69" i="9" s="1"/>
  <c r="I69" i="9" s="1"/>
  <c r="F69" i="9"/>
  <c r="G69" i="9" s="1"/>
  <c r="D70" i="9"/>
  <c r="H70" i="9" s="1"/>
  <c r="I70" i="9" s="1"/>
  <c r="F70" i="9"/>
  <c r="G70" i="9" s="1"/>
  <c r="D71" i="9"/>
  <c r="H71" i="9" s="1"/>
  <c r="I71" i="9" s="1"/>
  <c r="F71" i="9"/>
  <c r="G71" i="9" s="1"/>
  <c r="D72" i="9"/>
  <c r="H72" i="9" s="1"/>
  <c r="I72" i="9" s="1"/>
  <c r="F72" i="9"/>
  <c r="G72" i="9" s="1"/>
  <c r="D73" i="9"/>
  <c r="H73" i="9" s="1"/>
  <c r="I73" i="9" s="1"/>
  <c r="F73" i="9"/>
  <c r="G73" i="9" s="1"/>
  <c r="D74" i="9"/>
  <c r="H74" i="9" s="1"/>
  <c r="I74" i="9" s="1"/>
  <c r="F74" i="9"/>
  <c r="G74" i="9" s="1"/>
  <c r="D75" i="9"/>
  <c r="H75" i="9" s="1"/>
  <c r="I75" i="9" s="1"/>
  <c r="F75" i="9"/>
  <c r="G75" i="9" s="1"/>
  <c r="D76" i="9"/>
  <c r="F76" i="9"/>
  <c r="G76" i="9" s="1"/>
  <c r="H76" i="9"/>
  <c r="I76" i="9" s="1"/>
  <c r="D77" i="9"/>
  <c r="H77" i="9" s="1"/>
  <c r="I77" i="9" s="1"/>
  <c r="F77" i="9"/>
  <c r="G77" i="9" s="1"/>
  <c r="D78" i="9"/>
  <c r="H78" i="9" s="1"/>
  <c r="I78" i="9" s="1"/>
  <c r="F78" i="9"/>
  <c r="G78" i="9" s="1"/>
  <c r="D79" i="9"/>
  <c r="F79" i="9"/>
  <c r="G79" i="9" s="1"/>
  <c r="H79" i="9"/>
  <c r="I79" i="9" s="1"/>
  <c r="D80" i="9"/>
  <c r="H80" i="9" s="1"/>
  <c r="I80" i="9" s="1"/>
  <c r="F80" i="9"/>
  <c r="G80" i="9"/>
  <c r="D81" i="9"/>
  <c r="H81" i="9" s="1"/>
  <c r="I81" i="9" s="1"/>
  <c r="F81" i="9"/>
  <c r="G81" i="9" s="1"/>
  <c r="D82" i="9"/>
  <c r="H82" i="9" s="1"/>
  <c r="I82" i="9" s="1"/>
  <c r="F82" i="9"/>
  <c r="G82" i="9" s="1"/>
  <c r="D83" i="9"/>
  <c r="H83" i="9" s="1"/>
  <c r="I83" i="9" s="1"/>
  <c r="F83" i="9"/>
  <c r="G83" i="9" s="1"/>
  <c r="D84" i="9"/>
  <c r="H84" i="9" s="1"/>
  <c r="I84" i="9" s="1"/>
  <c r="F84" i="9"/>
  <c r="G84" i="9" s="1"/>
  <c r="D85" i="9"/>
  <c r="H85" i="9" s="1"/>
  <c r="I85" i="9" s="1"/>
  <c r="F85" i="9"/>
  <c r="G85" i="9" s="1"/>
  <c r="D86" i="9"/>
  <c r="H86" i="9" s="1"/>
  <c r="I86" i="9" s="1"/>
  <c r="F86" i="9"/>
  <c r="G86" i="9" s="1"/>
  <c r="D87" i="9"/>
  <c r="H87" i="9" s="1"/>
  <c r="I87" i="9" s="1"/>
  <c r="F87" i="9"/>
  <c r="G87" i="9" s="1"/>
  <c r="D88" i="9"/>
  <c r="H88" i="9" s="1"/>
  <c r="I88" i="9" s="1"/>
  <c r="F88" i="9"/>
  <c r="G88" i="9" s="1"/>
  <c r="D89" i="9"/>
  <c r="H89" i="9" s="1"/>
  <c r="I89" i="9" s="1"/>
  <c r="F89" i="9"/>
  <c r="G89" i="9" s="1"/>
  <c r="D90" i="9"/>
  <c r="H90" i="9" s="1"/>
  <c r="I90" i="9" s="1"/>
  <c r="F90" i="9"/>
  <c r="G90" i="9" s="1"/>
  <c r="D91" i="9"/>
  <c r="H91" i="9" s="1"/>
  <c r="I91" i="9" s="1"/>
  <c r="F91" i="9"/>
  <c r="G91" i="9" s="1"/>
  <c r="D92" i="9"/>
  <c r="H92" i="9" s="1"/>
  <c r="I92" i="9" s="1"/>
  <c r="F92" i="9"/>
  <c r="G92" i="9" s="1"/>
  <c r="D93" i="9"/>
  <c r="H93" i="9" s="1"/>
  <c r="I93" i="9" s="1"/>
  <c r="F93" i="9"/>
  <c r="G93" i="9" s="1"/>
  <c r="D94" i="9"/>
  <c r="H94" i="9" s="1"/>
  <c r="I94" i="9" s="1"/>
  <c r="F94" i="9"/>
  <c r="G94" i="9" s="1"/>
  <c r="D95" i="9"/>
  <c r="H95" i="9" s="1"/>
  <c r="I95" i="9" s="1"/>
  <c r="F95" i="9"/>
  <c r="G95" i="9" s="1"/>
  <c r="D96" i="9"/>
  <c r="H96" i="9" s="1"/>
  <c r="I96" i="9" s="1"/>
  <c r="F96" i="9"/>
  <c r="G96" i="9" s="1"/>
  <c r="D97" i="9"/>
  <c r="H97" i="9" s="1"/>
  <c r="I97" i="9" s="1"/>
  <c r="F97" i="9"/>
  <c r="G97" i="9" s="1"/>
  <c r="D98" i="9"/>
  <c r="H98" i="9" s="1"/>
  <c r="I98" i="9" s="1"/>
  <c r="F98" i="9"/>
  <c r="G98" i="9" s="1"/>
  <c r="D99" i="9"/>
  <c r="F99" i="9"/>
  <c r="G99" i="9" s="1"/>
  <c r="H99" i="9"/>
  <c r="I99" i="9" s="1"/>
  <c r="D100" i="9"/>
  <c r="H100" i="9" s="1"/>
  <c r="I100" i="9" s="1"/>
  <c r="F100" i="9"/>
  <c r="G100" i="9"/>
  <c r="D101" i="9"/>
  <c r="H101" i="9" s="1"/>
  <c r="I101" i="9" s="1"/>
  <c r="F101" i="9"/>
  <c r="G101" i="9" s="1"/>
  <c r="D102" i="9"/>
  <c r="H102" i="9" s="1"/>
  <c r="I102" i="9" s="1"/>
  <c r="F102" i="9"/>
  <c r="G102" i="9" s="1"/>
  <c r="D103" i="9"/>
  <c r="H103" i="9" s="1"/>
  <c r="I103" i="9" s="1"/>
  <c r="F103" i="9"/>
  <c r="G103" i="9" s="1"/>
  <c r="D104" i="9"/>
  <c r="H104" i="9" s="1"/>
  <c r="I104" i="9" s="1"/>
  <c r="F104" i="9"/>
  <c r="G104" i="9" s="1"/>
  <c r="D105" i="9"/>
  <c r="H105" i="9" s="1"/>
  <c r="I105" i="9" s="1"/>
  <c r="F105" i="9"/>
  <c r="G105" i="9" s="1"/>
  <c r="D106" i="9"/>
  <c r="H106" i="9" s="1"/>
  <c r="I106" i="9" s="1"/>
  <c r="F106" i="9"/>
  <c r="G106" i="9" s="1"/>
  <c r="D107" i="9"/>
  <c r="H107" i="9" s="1"/>
  <c r="I107" i="9" s="1"/>
  <c r="F107" i="9"/>
  <c r="G107" i="9" s="1"/>
  <c r="D108" i="9"/>
  <c r="H108" i="9" s="1"/>
  <c r="I108" i="9" s="1"/>
  <c r="F108" i="9"/>
  <c r="G108" i="9"/>
  <c r="D109" i="9"/>
  <c r="H109" i="9" s="1"/>
  <c r="I109" i="9" s="1"/>
  <c r="F109" i="9"/>
  <c r="G109" i="9" s="1"/>
  <c r="D110" i="9"/>
  <c r="H110" i="9" s="1"/>
  <c r="I110" i="9" s="1"/>
  <c r="F110" i="9"/>
  <c r="G110" i="9" s="1"/>
  <c r="D111" i="9"/>
  <c r="H111" i="9" s="1"/>
  <c r="I111" i="9" s="1"/>
  <c r="F111" i="9"/>
  <c r="G111" i="9" s="1"/>
  <c r="D112" i="9"/>
  <c r="H112" i="9" s="1"/>
  <c r="I112" i="9" s="1"/>
  <c r="F112" i="9"/>
  <c r="G112" i="9" s="1"/>
  <c r="D113" i="9"/>
  <c r="H113" i="9" s="1"/>
  <c r="I113" i="9" s="1"/>
  <c r="F113" i="9"/>
  <c r="G113" i="9"/>
  <c r="D114" i="9"/>
  <c r="H114" i="9" s="1"/>
  <c r="I114" i="9" s="1"/>
  <c r="F114" i="9"/>
  <c r="G114" i="9" s="1"/>
  <c r="D115" i="9"/>
  <c r="H115" i="9" s="1"/>
  <c r="I115" i="9" s="1"/>
  <c r="F115" i="9"/>
  <c r="G115" i="9" s="1"/>
  <c r="D116" i="9"/>
  <c r="H116" i="9" s="1"/>
  <c r="I116" i="9" s="1"/>
  <c r="F116" i="9"/>
  <c r="G116" i="9" s="1"/>
  <c r="D117" i="9"/>
  <c r="H117" i="9" s="1"/>
  <c r="I117" i="9" s="1"/>
  <c r="F117" i="9"/>
  <c r="G117" i="9" s="1"/>
  <c r="D118" i="9"/>
  <c r="H118" i="9" s="1"/>
  <c r="I118" i="9" s="1"/>
  <c r="F118" i="9"/>
  <c r="G118" i="9" s="1"/>
  <c r="D119" i="9"/>
  <c r="H119" i="9" s="1"/>
  <c r="I119" i="9" s="1"/>
  <c r="F119" i="9"/>
  <c r="G119" i="9" s="1"/>
  <c r="D120" i="9"/>
  <c r="H120" i="9" s="1"/>
  <c r="I120" i="9" s="1"/>
  <c r="F120" i="9"/>
  <c r="G120" i="9"/>
  <c r="D121" i="9"/>
  <c r="H121" i="9" s="1"/>
  <c r="I121" i="9" s="1"/>
  <c r="F121" i="9"/>
  <c r="G121" i="9" s="1"/>
  <c r="D122" i="9"/>
  <c r="H122" i="9" s="1"/>
  <c r="I122" i="9" s="1"/>
  <c r="F122" i="9"/>
  <c r="G122" i="9" s="1"/>
  <c r="D123" i="9"/>
  <c r="H123" i="9" s="1"/>
  <c r="I123" i="9" s="1"/>
  <c r="F123" i="9"/>
  <c r="G123" i="9" s="1"/>
  <c r="D124" i="9"/>
  <c r="H124" i="9" s="1"/>
  <c r="I124" i="9" s="1"/>
  <c r="F124" i="9"/>
  <c r="G124" i="9" s="1"/>
  <c r="D125" i="9"/>
  <c r="H125" i="9" s="1"/>
  <c r="I125" i="9" s="1"/>
  <c r="F125" i="9"/>
  <c r="G125" i="9" s="1"/>
  <c r="D126" i="9"/>
  <c r="H126" i="9" s="1"/>
  <c r="I126" i="9" s="1"/>
  <c r="F126" i="9"/>
  <c r="G126" i="9" s="1"/>
  <c r="D127" i="9"/>
  <c r="H127" i="9" s="1"/>
  <c r="I127" i="9" s="1"/>
  <c r="F127" i="9"/>
  <c r="G127" i="9" s="1"/>
  <c r="D128" i="9"/>
  <c r="H128" i="9" s="1"/>
  <c r="I128" i="9" s="1"/>
  <c r="F128" i="9"/>
  <c r="G128" i="9" s="1"/>
  <c r="D129" i="9"/>
  <c r="H129" i="9" s="1"/>
  <c r="I129" i="9" s="1"/>
  <c r="F129" i="9"/>
  <c r="G129" i="9" s="1"/>
  <c r="D130" i="9"/>
  <c r="H130" i="9" s="1"/>
  <c r="I130" i="9" s="1"/>
  <c r="F130" i="9"/>
  <c r="G130" i="9" s="1"/>
  <c r="D131" i="9"/>
  <c r="H131" i="9" s="1"/>
  <c r="I131" i="9" s="1"/>
  <c r="F131" i="9"/>
  <c r="G131" i="9" s="1"/>
  <c r="D132" i="9"/>
  <c r="H132" i="9" s="1"/>
  <c r="I132" i="9" s="1"/>
  <c r="F132" i="9"/>
  <c r="G132" i="9" s="1"/>
  <c r="D133" i="9"/>
  <c r="H133" i="9" s="1"/>
  <c r="I133" i="9" s="1"/>
  <c r="F133" i="9"/>
  <c r="G133" i="9" s="1"/>
  <c r="D134" i="9"/>
  <c r="H134" i="9" s="1"/>
  <c r="I134" i="9" s="1"/>
  <c r="F134" i="9"/>
  <c r="G134" i="9" s="1"/>
  <c r="D135" i="9"/>
  <c r="H135" i="9" s="1"/>
  <c r="I135" i="9" s="1"/>
  <c r="F135" i="9"/>
  <c r="G135" i="9" s="1"/>
  <c r="D136" i="9"/>
  <c r="H136" i="9" s="1"/>
  <c r="I136" i="9" s="1"/>
  <c r="F136" i="9"/>
  <c r="G136" i="9" s="1"/>
  <c r="D137" i="9"/>
  <c r="H137" i="9" s="1"/>
  <c r="I137" i="9" s="1"/>
  <c r="F137" i="9"/>
  <c r="G137" i="9" s="1"/>
  <c r="D138" i="9"/>
  <c r="H138" i="9" s="1"/>
  <c r="I138" i="9" s="1"/>
  <c r="F138" i="9"/>
  <c r="G138" i="9" s="1"/>
  <c r="D139" i="9"/>
  <c r="H139" i="9" s="1"/>
  <c r="I139" i="9" s="1"/>
  <c r="F139" i="9"/>
  <c r="G139" i="9" s="1"/>
  <c r="D140" i="9"/>
  <c r="H140" i="9" s="1"/>
  <c r="I140" i="9" s="1"/>
  <c r="F140" i="9"/>
  <c r="G140" i="9" s="1"/>
  <c r="D141" i="9"/>
  <c r="H141" i="9" s="1"/>
  <c r="I141" i="9" s="1"/>
  <c r="F141" i="9"/>
  <c r="G141" i="9" s="1"/>
  <c r="D142" i="9"/>
  <c r="H142" i="9" s="1"/>
  <c r="I142" i="9" s="1"/>
  <c r="F142" i="9"/>
  <c r="G142" i="9" s="1"/>
  <c r="D143" i="9"/>
  <c r="H143" i="9" s="1"/>
  <c r="I143" i="9" s="1"/>
  <c r="F143" i="9"/>
  <c r="G143" i="9" s="1"/>
  <c r="D144" i="9"/>
  <c r="H144" i="9" s="1"/>
  <c r="I144" i="9" s="1"/>
  <c r="F144" i="9"/>
  <c r="G144" i="9" s="1"/>
  <c r="D145" i="9"/>
  <c r="H145" i="9" s="1"/>
  <c r="I145" i="9" s="1"/>
  <c r="F145" i="9"/>
  <c r="G145" i="9" s="1"/>
  <c r="D146" i="9"/>
  <c r="H146" i="9" s="1"/>
  <c r="I146" i="9" s="1"/>
  <c r="F146" i="9"/>
  <c r="G146" i="9" s="1"/>
  <c r="D147" i="9"/>
  <c r="H147" i="9" s="1"/>
  <c r="I147" i="9" s="1"/>
  <c r="F147" i="9"/>
  <c r="G147" i="9" s="1"/>
  <c r="D148" i="9"/>
  <c r="H148" i="9" s="1"/>
  <c r="I148" i="9" s="1"/>
  <c r="F148" i="9"/>
  <c r="G148" i="9" s="1"/>
  <c r="D149" i="9"/>
  <c r="H149" i="9" s="1"/>
  <c r="I149" i="9" s="1"/>
  <c r="F149" i="9"/>
  <c r="G149" i="9" s="1"/>
  <c r="D150" i="9"/>
  <c r="H150" i="9" s="1"/>
  <c r="I150" i="9" s="1"/>
  <c r="F150" i="9"/>
  <c r="G150" i="9" s="1"/>
  <c r="D151" i="9"/>
  <c r="H151" i="9" s="1"/>
  <c r="I151" i="9" s="1"/>
  <c r="F151" i="9"/>
  <c r="G151" i="9" s="1"/>
  <c r="D152" i="9"/>
  <c r="H152" i="9" s="1"/>
  <c r="I152" i="9" s="1"/>
  <c r="F152" i="9"/>
  <c r="G152" i="9" s="1"/>
  <c r="D153" i="9"/>
  <c r="H153" i="9" s="1"/>
  <c r="I153" i="9" s="1"/>
  <c r="F153" i="9"/>
  <c r="G153" i="9" s="1"/>
  <c r="D154" i="9"/>
  <c r="H154" i="9" s="1"/>
  <c r="I154" i="9" s="1"/>
  <c r="F154" i="9"/>
  <c r="G154" i="9" s="1"/>
  <c r="D155" i="9"/>
  <c r="H155" i="9" s="1"/>
  <c r="I155" i="9" s="1"/>
  <c r="F155" i="9"/>
  <c r="G155" i="9" s="1"/>
  <c r="D156" i="9"/>
  <c r="H156" i="9" s="1"/>
  <c r="I156" i="9" s="1"/>
  <c r="F156" i="9"/>
  <c r="G156" i="9" s="1"/>
  <c r="D157" i="9"/>
  <c r="H157" i="9" s="1"/>
  <c r="I157" i="9" s="1"/>
  <c r="F157" i="9"/>
  <c r="G157" i="9" s="1"/>
  <c r="D158" i="9"/>
  <c r="H158" i="9" s="1"/>
  <c r="I158" i="9" s="1"/>
  <c r="F158" i="9"/>
  <c r="G158" i="9" s="1"/>
  <c r="D159" i="9"/>
  <c r="H159" i="9" s="1"/>
  <c r="I159" i="9" s="1"/>
  <c r="F159" i="9"/>
  <c r="G159" i="9" s="1"/>
  <c r="D160" i="9"/>
  <c r="H160" i="9" s="1"/>
  <c r="I160" i="9" s="1"/>
  <c r="F160" i="9"/>
  <c r="G160" i="9" s="1"/>
  <c r="D161" i="9"/>
  <c r="H161" i="9" s="1"/>
  <c r="I161" i="9" s="1"/>
  <c r="F161" i="9"/>
  <c r="G161" i="9" s="1"/>
  <c r="D162" i="9"/>
  <c r="H162" i="9" s="1"/>
  <c r="I162" i="9" s="1"/>
  <c r="F162" i="9"/>
  <c r="G162" i="9" s="1"/>
  <c r="D163" i="9"/>
  <c r="H163" i="9" s="1"/>
  <c r="I163" i="9" s="1"/>
  <c r="F163" i="9"/>
  <c r="G163" i="9" s="1"/>
  <c r="D164" i="9"/>
  <c r="H164" i="9" s="1"/>
  <c r="I164" i="9" s="1"/>
  <c r="F164" i="9"/>
  <c r="G164" i="9" s="1"/>
  <c r="D165" i="9"/>
  <c r="H165" i="9" s="1"/>
  <c r="I165" i="9" s="1"/>
  <c r="F165" i="9"/>
  <c r="G165" i="9" s="1"/>
  <c r="J167" i="1"/>
  <c r="K167" i="1" s="1"/>
  <c r="M167" i="1" s="1"/>
  <c r="N167" i="1" s="1"/>
  <c r="J166" i="1"/>
  <c r="K166" i="1" s="1"/>
  <c r="M166" i="1" s="1"/>
  <c r="N166" i="1" s="1"/>
  <c r="J165" i="1"/>
  <c r="K165" i="1" s="1"/>
  <c r="M165" i="1" s="1"/>
  <c r="N165" i="1" s="1"/>
  <c r="J164" i="1"/>
  <c r="K164" i="1" s="1"/>
  <c r="M164" i="1" s="1"/>
  <c r="N164" i="1" s="1"/>
  <c r="J163" i="1"/>
  <c r="K163" i="1" s="1"/>
  <c r="M163" i="1" s="1"/>
  <c r="N163" i="1" s="1"/>
  <c r="J162" i="1"/>
  <c r="K162" i="1" s="1"/>
  <c r="M162" i="1" s="1"/>
  <c r="N162" i="1" s="1"/>
  <c r="J161" i="1"/>
  <c r="K161" i="1" s="1"/>
  <c r="M161" i="1" s="1"/>
  <c r="N161" i="1" s="1"/>
  <c r="J160" i="1"/>
  <c r="K160" i="1" s="1"/>
  <c r="M160" i="1" s="1"/>
  <c r="N160" i="1" s="1"/>
  <c r="J159" i="1"/>
  <c r="K159" i="1" s="1"/>
  <c r="M159" i="1" s="1"/>
  <c r="N159" i="1" s="1"/>
  <c r="J158" i="1"/>
  <c r="K158" i="1" s="1"/>
  <c r="M158" i="1" s="1"/>
  <c r="N158" i="1" s="1"/>
  <c r="J157" i="1"/>
  <c r="K157" i="1" s="1"/>
  <c r="M157" i="1" s="1"/>
  <c r="N157" i="1" s="1"/>
  <c r="J156" i="1"/>
  <c r="K156" i="1" s="1"/>
  <c r="M156" i="1" s="1"/>
  <c r="N156" i="1" s="1"/>
  <c r="J155" i="1"/>
  <c r="K155" i="1" s="1"/>
  <c r="M155" i="1" s="1"/>
  <c r="N155" i="1" s="1"/>
  <c r="J154" i="1"/>
  <c r="K154" i="1" s="1"/>
  <c r="M154" i="1" s="1"/>
  <c r="N154" i="1" s="1"/>
  <c r="J153" i="1"/>
  <c r="K153" i="1" s="1"/>
  <c r="M153" i="1" s="1"/>
  <c r="N153" i="1" s="1"/>
  <c r="J152" i="1"/>
  <c r="K152" i="1" s="1"/>
  <c r="M152" i="1" s="1"/>
  <c r="N152" i="1" s="1"/>
  <c r="J151" i="1"/>
  <c r="K151" i="1" s="1"/>
  <c r="M151" i="1" s="1"/>
  <c r="N151" i="1" s="1"/>
  <c r="J150" i="1"/>
  <c r="K150" i="1" s="1"/>
  <c r="M150" i="1" s="1"/>
  <c r="N150" i="1" s="1"/>
  <c r="J149" i="1"/>
  <c r="K149" i="1" s="1"/>
  <c r="M149" i="1" s="1"/>
  <c r="N149" i="1" s="1"/>
  <c r="J148" i="1"/>
  <c r="K148" i="1" s="1"/>
  <c r="M148" i="1" s="1"/>
  <c r="N148" i="1" s="1"/>
  <c r="J147" i="1"/>
  <c r="K147" i="1" s="1"/>
  <c r="M147" i="1" s="1"/>
  <c r="N147" i="1" s="1"/>
  <c r="J146" i="1"/>
  <c r="K146" i="1" s="1"/>
  <c r="M146" i="1" s="1"/>
  <c r="N146" i="1" s="1"/>
  <c r="J145" i="1"/>
  <c r="K145" i="1" s="1"/>
  <c r="M145" i="1" s="1"/>
  <c r="N145" i="1" s="1"/>
  <c r="J144" i="1"/>
  <c r="K144" i="1" s="1"/>
  <c r="M144" i="1" s="1"/>
  <c r="N144" i="1" s="1"/>
  <c r="J143" i="1"/>
  <c r="K143" i="1" s="1"/>
  <c r="M143" i="1" s="1"/>
  <c r="N143" i="1" s="1"/>
  <c r="J142" i="1"/>
  <c r="K142" i="1" s="1"/>
  <c r="M142" i="1" s="1"/>
  <c r="N142" i="1" s="1"/>
  <c r="J141" i="1"/>
  <c r="K141" i="1" s="1"/>
  <c r="M141" i="1" s="1"/>
  <c r="N141" i="1" s="1"/>
  <c r="J140" i="1"/>
  <c r="K140" i="1" s="1"/>
  <c r="M140" i="1" s="1"/>
  <c r="N140" i="1" s="1"/>
  <c r="J139" i="1"/>
  <c r="K139" i="1" s="1"/>
  <c r="M139" i="1" s="1"/>
  <c r="N139" i="1" s="1"/>
  <c r="J138" i="1"/>
  <c r="K138" i="1" s="1"/>
  <c r="M138" i="1" s="1"/>
  <c r="N138" i="1" s="1"/>
  <c r="J137" i="1"/>
  <c r="K137" i="1" s="1"/>
  <c r="M137" i="1" s="1"/>
  <c r="N137" i="1" s="1"/>
  <c r="J136" i="1"/>
  <c r="K136" i="1" s="1"/>
  <c r="M136" i="1" s="1"/>
  <c r="N136" i="1" s="1"/>
  <c r="J135" i="1"/>
  <c r="K135" i="1" s="1"/>
  <c r="M135" i="1" s="1"/>
  <c r="N135" i="1" s="1"/>
  <c r="J134" i="1"/>
  <c r="K134" i="1" s="1"/>
  <c r="M134" i="1" s="1"/>
  <c r="N134" i="1" s="1"/>
  <c r="J133" i="1"/>
  <c r="K133" i="1" s="1"/>
  <c r="M133" i="1" s="1"/>
  <c r="N133" i="1" s="1"/>
  <c r="J132" i="1"/>
  <c r="K132" i="1" s="1"/>
  <c r="M132" i="1" s="1"/>
  <c r="N132" i="1" s="1"/>
  <c r="J131" i="1"/>
  <c r="K131" i="1" s="1"/>
  <c r="M131" i="1" s="1"/>
  <c r="N131" i="1" s="1"/>
  <c r="J130" i="1"/>
  <c r="K130" i="1" s="1"/>
  <c r="M130" i="1" s="1"/>
  <c r="N130" i="1" s="1"/>
  <c r="J129" i="1"/>
  <c r="K129" i="1" s="1"/>
  <c r="M129" i="1" s="1"/>
  <c r="N129" i="1" s="1"/>
  <c r="J128" i="1"/>
  <c r="K128" i="1" s="1"/>
  <c r="M128" i="1" s="1"/>
  <c r="N128" i="1" s="1"/>
  <c r="J127" i="1"/>
  <c r="K127" i="1" s="1"/>
  <c r="M127" i="1" s="1"/>
  <c r="N127" i="1" s="1"/>
  <c r="J126" i="1"/>
  <c r="K126" i="1" s="1"/>
  <c r="M126" i="1" s="1"/>
  <c r="N126" i="1" s="1"/>
  <c r="J125" i="1"/>
  <c r="K125" i="1" s="1"/>
  <c r="M125" i="1" s="1"/>
  <c r="N125" i="1" s="1"/>
  <c r="J124" i="1"/>
  <c r="K124" i="1" s="1"/>
  <c r="M124" i="1" s="1"/>
  <c r="N124" i="1" s="1"/>
  <c r="J123" i="1"/>
  <c r="K123" i="1" s="1"/>
  <c r="M123" i="1" s="1"/>
  <c r="N123" i="1" s="1"/>
  <c r="J122" i="1"/>
  <c r="K122" i="1" s="1"/>
  <c r="M122" i="1" s="1"/>
  <c r="N122" i="1" s="1"/>
  <c r="J121" i="1"/>
  <c r="K121" i="1" s="1"/>
  <c r="M121" i="1" s="1"/>
  <c r="N121" i="1" s="1"/>
  <c r="J120" i="1"/>
  <c r="K120" i="1" s="1"/>
  <c r="M120" i="1" s="1"/>
  <c r="N120" i="1" s="1"/>
  <c r="J119" i="1"/>
  <c r="K119" i="1" s="1"/>
  <c r="M119" i="1" s="1"/>
  <c r="N119" i="1" s="1"/>
  <c r="J118" i="1"/>
  <c r="K118" i="1" s="1"/>
  <c r="M118" i="1" s="1"/>
  <c r="N118" i="1" s="1"/>
  <c r="J117" i="1"/>
  <c r="K117" i="1" s="1"/>
  <c r="M117" i="1" s="1"/>
  <c r="N117" i="1" s="1"/>
  <c r="J116" i="1"/>
  <c r="K116" i="1" s="1"/>
  <c r="M116" i="1" s="1"/>
  <c r="N116" i="1" s="1"/>
  <c r="J115" i="1"/>
  <c r="K115" i="1" s="1"/>
  <c r="M115" i="1" s="1"/>
  <c r="N115" i="1" s="1"/>
  <c r="J114" i="1"/>
  <c r="K114" i="1" s="1"/>
  <c r="M114" i="1" s="1"/>
  <c r="N114" i="1" s="1"/>
  <c r="J113" i="1"/>
  <c r="K113" i="1" s="1"/>
  <c r="M113" i="1" s="1"/>
  <c r="N113" i="1" s="1"/>
  <c r="J112" i="1"/>
  <c r="K112" i="1" s="1"/>
  <c r="M112" i="1" s="1"/>
  <c r="N112" i="1" s="1"/>
  <c r="J111" i="1"/>
  <c r="K111" i="1" s="1"/>
  <c r="M111" i="1" s="1"/>
  <c r="N111" i="1" s="1"/>
  <c r="J110" i="1"/>
  <c r="K110" i="1" s="1"/>
  <c r="M110" i="1" s="1"/>
  <c r="N110" i="1" s="1"/>
  <c r="J109" i="1"/>
  <c r="K109" i="1" s="1"/>
  <c r="M109" i="1" s="1"/>
  <c r="N109" i="1" s="1"/>
  <c r="J108" i="1"/>
  <c r="K108" i="1" s="1"/>
  <c r="M108" i="1" s="1"/>
  <c r="N108" i="1" s="1"/>
  <c r="J107" i="1"/>
  <c r="K107" i="1" s="1"/>
  <c r="M107" i="1" s="1"/>
  <c r="N107" i="1" s="1"/>
  <c r="J106" i="1"/>
  <c r="K106" i="1" s="1"/>
  <c r="M106" i="1" s="1"/>
  <c r="N106" i="1" s="1"/>
  <c r="J105" i="1"/>
  <c r="K105" i="1" s="1"/>
  <c r="M105" i="1" s="1"/>
  <c r="N105" i="1" s="1"/>
  <c r="J104" i="1"/>
  <c r="K104" i="1" s="1"/>
  <c r="M104" i="1" s="1"/>
  <c r="N104" i="1" s="1"/>
  <c r="J103" i="1"/>
  <c r="K103" i="1" s="1"/>
  <c r="M103" i="1" s="1"/>
  <c r="N103" i="1" s="1"/>
  <c r="J102" i="1"/>
  <c r="K102" i="1" s="1"/>
  <c r="M102" i="1" s="1"/>
  <c r="N102" i="1" s="1"/>
  <c r="J101" i="1"/>
  <c r="K101" i="1" s="1"/>
  <c r="M101" i="1" s="1"/>
  <c r="N101" i="1" s="1"/>
  <c r="J100" i="1"/>
  <c r="K100" i="1" s="1"/>
  <c r="M100" i="1" s="1"/>
  <c r="N100" i="1" s="1"/>
  <c r="J99" i="1"/>
  <c r="K99" i="1" s="1"/>
  <c r="M99" i="1" s="1"/>
  <c r="N99" i="1" s="1"/>
  <c r="J98" i="1"/>
  <c r="K98" i="1" s="1"/>
  <c r="M98" i="1" s="1"/>
  <c r="N98" i="1" s="1"/>
  <c r="J97" i="1"/>
  <c r="K97" i="1" s="1"/>
  <c r="M97" i="1" s="1"/>
  <c r="N97" i="1" s="1"/>
  <c r="J96" i="1"/>
  <c r="K96" i="1" s="1"/>
  <c r="M96" i="1" s="1"/>
  <c r="N96" i="1" s="1"/>
  <c r="J95" i="1"/>
  <c r="K95" i="1" s="1"/>
  <c r="M95" i="1" s="1"/>
  <c r="N95" i="1" s="1"/>
  <c r="J94" i="1"/>
  <c r="K94" i="1" s="1"/>
  <c r="M94" i="1" s="1"/>
  <c r="N94" i="1" s="1"/>
  <c r="J93" i="1"/>
  <c r="K93" i="1" s="1"/>
  <c r="M93" i="1" s="1"/>
  <c r="N93" i="1" s="1"/>
  <c r="J92" i="1"/>
  <c r="K92" i="1" s="1"/>
  <c r="M92" i="1" s="1"/>
  <c r="N92" i="1" s="1"/>
  <c r="J91" i="1"/>
  <c r="K91" i="1" s="1"/>
  <c r="M91" i="1" s="1"/>
  <c r="N91" i="1" s="1"/>
  <c r="J90" i="1"/>
  <c r="K90" i="1" s="1"/>
  <c r="M90" i="1" s="1"/>
  <c r="N90" i="1" s="1"/>
  <c r="J89" i="1"/>
  <c r="K89" i="1" s="1"/>
  <c r="M89" i="1" s="1"/>
  <c r="N89" i="1" s="1"/>
  <c r="J88" i="1"/>
  <c r="K88" i="1" s="1"/>
  <c r="M88" i="1" s="1"/>
  <c r="N88" i="1" s="1"/>
  <c r="J87" i="1"/>
  <c r="K87" i="1" s="1"/>
  <c r="M87" i="1" s="1"/>
  <c r="N87" i="1" s="1"/>
  <c r="J86" i="1"/>
  <c r="K86" i="1" s="1"/>
  <c r="M86" i="1" s="1"/>
  <c r="N86" i="1" s="1"/>
  <c r="J85" i="1"/>
  <c r="K85" i="1" s="1"/>
  <c r="M85" i="1" s="1"/>
  <c r="N85" i="1" s="1"/>
  <c r="J84" i="1"/>
  <c r="K84" i="1" s="1"/>
  <c r="M84" i="1" s="1"/>
  <c r="N84" i="1" s="1"/>
  <c r="J83" i="1"/>
  <c r="K83" i="1" s="1"/>
  <c r="M83" i="1" s="1"/>
  <c r="N83" i="1" s="1"/>
  <c r="J82" i="1"/>
  <c r="K82" i="1" s="1"/>
  <c r="M82" i="1" s="1"/>
  <c r="N82" i="1" s="1"/>
  <c r="J81" i="1"/>
  <c r="K81" i="1" s="1"/>
  <c r="M81" i="1" s="1"/>
  <c r="N81" i="1" s="1"/>
  <c r="J80" i="1"/>
  <c r="K80" i="1" s="1"/>
  <c r="M80" i="1" s="1"/>
  <c r="N80" i="1" s="1"/>
  <c r="J79" i="1"/>
  <c r="K79" i="1" s="1"/>
  <c r="M79" i="1" s="1"/>
  <c r="N79" i="1" s="1"/>
  <c r="J78" i="1"/>
  <c r="K78" i="1" s="1"/>
  <c r="M78" i="1" s="1"/>
  <c r="N78" i="1" s="1"/>
  <c r="J77" i="1"/>
  <c r="K77" i="1" s="1"/>
  <c r="M77" i="1" s="1"/>
  <c r="N77" i="1" s="1"/>
  <c r="J76" i="1"/>
  <c r="K76" i="1" s="1"/>
  <c r="M76" i="1" s="1"/>
  <c r="N76" i="1" s="1"/>
  <c r="J75" i="1"/>
  <c r="K75" i="1" s="1"/>
  <c r="M75" i="1" s="1"/>
  <c r="N75" i="1" s="1"/>
  <c r="J74" i="1"/>
  <c r="K74" i="1" s="1"/>
  <c r="M74" i="1" s="1"/>
  <c r="N74" i="1" s="1"/>
  <c r="J73" i="1"/>
  <c r="K73" i="1" s="1"/>
  <c r="M73" i="1" s="1"/>
  <c r="N73" i="1" s="1"/>
  <c r="J72" i="1"/>
  <c r="K72" i="1" s="1"/>
  <c r="M72" i="1" s="1"/>
  <c r="N72" i="1" s="1"/>
  <c r="J71" i="1"/>
  <c r="K71" i="1" s="1"/>
  <c r="M71" i="1" s="1"/>
  <c r="N71" i="1" s="1"/>
  <c r="J70" i="1"/>
  <c r="K70" i="1" s="1"/>
  <c r="M70" i="1" s="1"/>
  <c r="N70" i="1" s="1"/>
  <c r="J69" i="1"/>
  <c r="K69" i="1" s="1"/>
  <c r="M69" i="1" s="1"/>
  <c r="N69" i="1" s="1"/>
  <c r="J68" i="1"/>
  <c r="K68" i="1" s="1"/>
  <c r="M68" i="1" s="1"/>
  <c r="N68" i="1" s="1"/>
  <c r="J67" i="1"/>
  <c r="K67" i="1" s="1"/>
  <c r="M67" i="1" s="1"/>
  <c r="N67" i="1" s="1"/>
  <c r="J66" i="1"/>
  <c r="K66" i="1" s="1"/>
  <c r="M66" i="1" s="1"/>
  <c r="N66" i="1" s="1"/>
  <c r="J65" i="1"/>
  <c r="K65" i="1" s="1"/>
  <c r="M65" i="1" s="1"/>
  <c r="N65" i="1" s="1"/>
  <c r="J64" i="1"/>
  <c r="K64" i="1" s="1"/>
  <c r="M64" i="1" s="1"/>
  <c r="N64" i="1" s="1"/>
  <c r="J63" i="1"/>
  <c r="K63" i="1" s="1"/>
  <c r="M63" i="1" s="1"/>
  <c r="N63" i="1" s="1"/>
  <c r="J62" i="1"/>
  <c r="K62" i="1" s="1"/>
  <c r="M62" i="1" s="1"/>
  <c r="N62" i="1" s="1"/>
  <c r="J61" i="1"/>
  <c r="K61" i="1" s="1"/>
  <c r="M61" i="1" s="1"/>
  <c r="N61" i="1" s="1"/>
  <c r="J60" i="1"/>
  <c r="K60" i="1" s="1"/>
  <c r="M60" i="1" s="1"/>
  <c r="N60" i="1" s="1"/>
  <c r="J59" i="1"/>
  <c r="K59" i="1" s="1"/>
  <c r="M59" i="1" s="1"/>
  <c r="N59" i="1" s="1"/>
  <c r="J58" i="1"/>
  <c r="K58" i="1" s="1"/>
  <c r="M58" i="1" s="1"/>
  <c r="N58" i="1" s="1"/>
  <c r="J57" i="1"/>
  <c r="K57" i="1" s="1"/>
  <c r="M57" i="1" s="1"/>
  <c r="N57" i="1" s="1"/>
  <c r="J56" i="1"/>
  <c r="K56" i="1" s="1"/>
  <c r="M56" i="1" s="1"/>
  <c r="N56" i="1" s="1"/>
  <c r="J55" i="1"/>
  <c r="K55" i="1" s="1"/>
  <c r="M55" i="1" s="1"/>
  <c r="N55" i="1" s="1"/>
  <c r="J54" i="1"/>
  <c r="K54" i="1" s="1"/>
  <c r="M54" i="1" s="1"/>
  <c r="N54" i="1" s="1"/>
  <c r="J53" i="1"/>
  <c r="K53" i="1" s="1"/>
  <c r="M53" i="1" s="1"/>
  <c r="N53" i="1" s="1"/>
  <c r="J52" i="1"/>
  <c r="K52" i="1" s="1"/>
  <c r="M52" i="1" s="1"/>
  <c r="N52" i="1" s="1"/>
  <c r="J51" i="1"/>
  <c r="K51" i="1" s="1"/>
  <c r="M51" i="1" s="1"/>
  <c r="N51" i="1" s="1"/>
  <c r="J50" i="1"/>
  <c r="K50" i="1" s="1"/>
  <c r="M50" i="1" s="1"/>
  <c r="N50" i="1" s="1"/>
  <c r="J49" i="1"/>
  <c r="K49" i="1" s="1"/>
  <c r="M49" i="1" s="1"/>
  <c r="N49" i="1" s="1"/>
  <c r="J48" i="1"/>
  <c r="K48" i="1" s="1"/>
  <c r="M48" i="1" s="1"/>
  <c r="N48" i="1" s="1"/>
  <c r="J47" i="1"/>
  <c r="K47" i="1" s="1"/>
  <c r="M47" i="1" s="1"/>
  <c r="N47" i="1" s="1"/>
  <c r="J46" i="1"/>
  <c r="K46" i="1" s="1"/>
  <c r="M46" i="1" s="1"/>
  <c r="N46" i="1" s="1"/>
  <c r="J45" i="1"/>
  <c r="K45" i="1" s="1"/>
  <c r="M45" i="1" s="1"/>
  <c r="N45" i="1" s="1"/>
  <c r="J44" i="1"/>
  <c r="K44" i="1" s="1"/>
  <c r="M44" i="1" s="1"/>
  <c r="N44" i="1" s="1"/>
  <c r="J43" i="1"/>
  <c r="K43" i="1" s="1"/>
  <c r="M43" i="1" s="1"/>
  <c r="N43" i="1" s="1"/>
  <c r="J42" i="1"/>
  <c r="K42" i="1" s="1"/>
  <c r="M42" i="1" s="1"/>
  <c r="N42" i="1" s="1"/>
  <c r="J41" i="1"/>
  <c r="K41" i="1" s="1"/>
  <c r="M41" i="1" s="1"/>
  <c r="N41" i="1" s="1"/>
  <c r="J40" i="1"/>
  <c r="K40" i="1" s="1"/>
  <c r="M40" i="1" s="1"/>
  <c r="N40" i="1" s="1"/>
  <c r="J39" i="1"/>
  <c r="K39" i="1" s="1"/>
  <c r="M39" i="1" s="1"/>
  <c r="N39" i="1" s="1"/>
  <c r="J38" i="1"/>
  <c r="K38" i="1" s="1"/>
  <c r="M38" i="1" s="1"/>
  <c r="N38" i="1" s="1"/>
  <c r="J37" i="1"/>
  <c r="K37" i="1" s="1"/>
  <c r="M37" i="1" s="1"/>
  <c r="N37" i="1" s="1"/>
  <c r="J36" i="1"/>
  <c r="K36" i="1" s="1"/>
  <c r="M36" i="1" s="1"/>
  <c r="N36" i="1" s="1"/>
  <c r="J35" i="1"/>
  <c r="K35" i="1" s="1"/>
  <c r="M35" i="1" s="1"/>
  <c r="N35" i="1" s="1"/>
  <c r="J34" i="1"/>
  <c r="K34" i="1" s="1"/>
  <c r="M34" i="1" s="1"/>
  <c r="N34" i="1" s="1"/>
  <c r="J33" i="1"/>
  <c r="K33" i="1" s="1"/>
  <c r="M33" i="1" s="1"/>
  <c r="N33" i="1" s="1"/>
  <c r="J32" i="1"/>
  <c r="K32" i="1" s="1"/>
  <c r="M32" i="1" s="1"/>
  <c r="N32" i="1" s="1"/>
  <c r="J31" i="1"/>
  <c r="K31" i="1" s="1"/>
  <c r="M31" i="1" s="1"/>
  <c r="N31" i="1" s="1"/>
  <c r="J30" i="1"/>
  <c r="K30" i="1" s="1"/>
  <c r="M30" i="1" s="1"/>
  <c r="N30" i="1" s="1"/>
  <c r="J29" i="1"/>
  <c r="K29" i="1" s="1"/>
  <c r="M29" i="1" s="1"/>
  <c r="N29" i="1" s="1"/>
  <c r="J28" i="1"/>
  <c r="K28" i="1" s="1"/>
  <c r="M28" i="1" s="1"/>
  <c r="N28" i="1" s="1"/>
  <c r="J27" i="1"/>
  <c r="K27" i="1" s="1"/>
  <c r="M27" i="1" s="1"/>
  <c r="N27" i="1" s="1"/>
  <c r="J26" i="1"/>
  <c r="K26" i="1" s="1"/>
  <c r="M26" i="1" s="1"/>
  <c r="N26" i="1" s="1"/>
  <c r="J25" i="1"/>
  <c r="K25" i="1" s="1"/>
  <c r="M25" i="1" s="1"/>
  <c r="N25" i="1" s="1"/>
  <c r="J24" i="1"/>
  <c r="K24" i="1" s="1"/>
  <c r="M24" i="1" s="1"/>
  <c r="N24" i="1" s="1"/>
  <c r="J23" i="1"/>
  <c r="K23" i="1" s="1"/>
  <c r="M23" i="1" s="1"/>
  <c r="N23" i="1" s="1"/>
  <c r="J22" i="1"/>
  <c r="K22" i="1" s="1"/>
  <c r="M22" i="1" s="1"/>
  <c r="N22" i="1" s="1"/>
  <c r="J21" i="1"/>
  <c r="K21" i="1" s="1"/>
  <c r="M21" i="1" s="1"/>
  <c r="N21" i="1" s="1"/>
  <c r="J20" i="1"/>
  <c r="K20" i="1" s="1"/>
  <c r="M20" i="1" s="1"/>
  <c r="N20" i="1" s="1"/>
  <c r="J19" i="1"/>
  <c r="K19" i="1" s="1"/>
  <c r="M19" i="1" s="1"/>
  <c r="N19" i="1" s="1"/>
  <c r="J18" i="1"/>
  <c r="K18" i="1" s="1"/>
  <c r="M18" i="1" s="1"/>
  <c r="N18" i="1" s="1"/>
  <c r="J17" i="1"/>
  <c r="K17" i="1" s="1"/>
  <c r="M17" i="1" s="1"/>
  <c r="N17" i="1" s="1"/>
  <c r="J16" i="1"/>
  <c r="K16" i="1" s="1"/>
  <c r="M16" i="1" s="1"/>
  <c r="N16" i="1" s="1"/>
  <c r="J15" i="1"/>
  <c r="K15" i="1" s="1"/>
  <c r="M15" i="1" s="1"/>
  <c r="N15" i="1" s="1"/>
  <c r="J14" i="1"/>
  <c r="K14" i="1" s="1"/>
  <c r="M14" i="1" s="1"/>
  <c r="N14" i="1" s="1"/>
  <c r="J13" i="1"/>
  <c r="K13" i="1" s="1"/>
  <c r="M13" i="1" s="1"/>
  <c r="N13" i="1" s="1"/>
  <c r="J12" i="1"/>
  <c r="K12" i="1" s="1"/>
  <c r="M12" i="1" s="1"/>
  <c r="N12" i="1" s="1"/>
  <c r="J11" i="1"/>
  <c r="K11" i="1" s="1"/>
  <c r="M11" i="1" s="1"/>
  <c r="N11" i="1" s="1"/>
  <c r="J10" i="1"/>
  <c r="K10" i="1" s="1"/>
  <c r="M10" i="1" s="1"/>
  <c r="N10" i="1" s="1"/>
  <c r="J9" i="1"/>
  <c r="K9" i="1" s="1"/>
  <c r="M9" i="1" s="1"/>
  <c r="N9" i="1" s="1"/>
  <c r="J8" i="1"/>
  <c r="K8" i="1" s="1"/>
  <c r="M8" i="1" s="1"/>
  <c r="N8" i="1" s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  <c r="I13" i="1"/>
  <c r="I12" i="1"/>
  <c r="I11" i="1"/>
  <c r="I10" i="1"/>
  <c r="I9" i="1"/>
  <c r="I8" i="1"/>
  <c r="J339" i="1" l="1"/>
  <c r="I339" i="1"/>
  <c r="J338" i="1"/>
  <c r="I338" i="1"/>
  <c r="J337" i="1"/>
  <c r="I337" i="1"/>
  <c r="J336" i="1"/>
  <c r="I336" i="1"/>
  <c r="J335" i="1"/>
  <c r="I335" i="1"/>
  <c r="J334" i="1"/>
  <c r="I334" i="1"/>
  <c r="J333" i="1"/>
  <c r="I333" i="1"/>
  <c r="J332" i="1"/>
  <c r="J331" i="1"/>
  <c r="I331" i="1"/>
  <c r="J330" i="1"/>
  <c r="I330" i="1"/>
  <c r="J329" i="1"/>
  <c r="I329" i="1"/>
  <c r="J328" i="1"/>
  <c r="I328" i="1"/>
  <c r="J327" i="1"/>
  <c r="I327" i="1"/>
  <c r="J326" i="1"/>
  <c r="I326" i="1"/>
  <c r="J325" i="1"/>
  <c r="I325" i="1"/>
  <c r="J324" i="1"/>
  <c r="J323" i="1"/>
  <c r="I323" i="1"/>
  <c r="J322" i="1"/>
  <c r="I322" i="1"/>
  <c r="J321" i="1"/>
  <c r="I321" i="1"/>
  <c r="J320" i="1"/>
  <c r="I320" i="1"/>
  <c r="J319" i="1"/>
  <c r="I319" i="1"/>
  <c r="J318" i="1"/>
  <c r="I318" i="1"/>
  <c r="J317" i="1"/>
  <c r="I317" i="1"/>
  <c r="J316" i="1"/>
  <c r="J315" i="1"/>
  <c r="I315" i="1"/>
  <c r="J314" i="1"/>
  <c r="I314" i="1"/>
  <c r="J313" i="1"/>
  <c r="I313" i="1"/>
  <c r="J312" i="1"/>
  <c r="I312" i="1"/>
  <c r="J311" i="1"/>
  <c r="I311" i="1"/>
  <c r="J310" i="1"/>
  <c r="I310" i="1"/>
  <c r="J309" i="1"/>
  <c r="I309" i="1"/>
  <c r="J308" i="1"/>
  <c r="J307" i="1"/>
  <c r="I307" i="1"/>
  <c r="J306" i="1"/>
  <c r="I306" i="1"/>
  <c r="J305" i="1"/>
  <c r="I305" i="1"/>
  <c r="J304" i="1"/>
  <c r="I304" i="1"/>
  <c r="J303" i="1"/>
  <c r="I303" i="1"/>
  <c r="J302" i="1"/>
  <c r="I302" i="1"/>
  <c r="J301" i="1"/>
  <c r="I301" i="1"/>
  <c r="J300" i="1"/>
  <c r="J299" i="1"/>
  <c r="I299" i="1"/>
  <c r="J298" i="1"/>
  <c r="I298" i="1"/>
  <c r="J297" i="1"/>
  <c r="I297" i="1"/>
  <c r="J296" i="1"/>
  <c r="I296" i="1"/>
  <c r="J295" i="1"/>
  <c r="I295" i="1"/>
  <c r="J294" i="1"/>
  <c r="I294" i="1"/>
  <c r="J293" i="1"/>
  <c r="I293" i="1"/>
  <c r="J292" i="1"/>
  <c r="J291" i="1"/>
  <c r="I291" i="1"/>
  <c r="J290" i="1"/>
  <c r="I290" i="1"/>
  <c r="J289" i="1"/>
  <c r="I289" i="1"/>
  <c r="J288" i="1"/>
  <c r="I288" i="1"/>
  <c r="J287" i="1"/>
  <c r="I287" i="1"/>
  <c r="J286" i="1"/>
  <c r="I286" i="1"/>
  <c r="J285" i="1"/>
  <c r="I285" i="1"/>
  <c r="J284" i="1"/>
  <c r="J283" i="1"/>
  <c r="I283" i="1"/>
  <c r="J282" i="1"/>
  <c r="I282" i="1"/>
  <c r="J281" i="1"/>
  <c r="I281" i="1"/>
  <c r="J280" i="1"/>
  <c r="I280" i="1"/>
  <c r="J279" i="1"/>
  <c r="I279" i="1"/>
  <c r="J278" i="1"/>
  <c r="I278" i="1"/>
  <c r="J277" i="1"/>
  <c r="I277" i="1"/>
  <c r="J276" i="1"/>
  <c r="I276" i="1"/>
  <c r="J275" i="1"/>
  <c r="I275" i="1"/>
  <c r="J274" i="1"/>
  <c r="I274" i="1"/>
  <c r="J273" i="1"/>
  <c r="I273" i="1"/>
  <c r="J272" i="1"/>
  <c r="I272" i="1"/>
  <c r="J271" i="1"/>
  <c r="I271" i="1"/>
  <c r="J270" i="1"/>
  <c r="I270" i="1"/>
  <c r="J269" i="1"/>
  <c r="I269" i="1"/>
  <c r="J268" i="1"/>
  <c r="I268" i="1"/>
  <c r="J267" i="1"/>
  <c r="I267" i="1"/>
  <c r="J266" i="1"/>
  <c r="I266" i="1"/>
  <c r="J265" i="1"/>
  <c r="I265" i="1"/>
  <c r="J264" i="1"/>
  <c r="I264" i="1"/>
  <c r="J263" i="1"/>
  <c r="I263" i="1"/>
  <c r="J262" i="1"/>
  <c r="I262" i="1"/>
  <c r="J261" i="1"/>
  <c r="I261" i="1"/>
  <c r="J260" i="1"/>
  <c r="I260" i="1"/>
  <c r="J259" i="1"/>
  <c r="I259" i="1"/>
  <c r="J258" i="1"/>
  <c r="I258" i="1"/>
  <c r="J257" i="1"/>
  <c r="I257" i="1"/>
  <c r="J256" i="1"/>
  <c r="I256" i="1"/>
  <c r="J255" i="1"/>
  <c r="I255" i="1"/>
  <c r="J254" i="1"/>
  <c r="I254" i="1"/>
  <c r="J253" i="1"/>
  <c r="I253" i="1"/>
  <c r="J252" i="1"/>
  <c r="I252" i="1"/>
  <c r="J251" i="1"/>
  <c r="I251" i="1"/>
  <c r="J250" i="1"/>
  <c r="I250" i="1"/>
  <c r="J249" i="1"/>
  <c r="I249" i="1"/>
  <c r="J248" i="1"/>
  <c r="I248" i="1"/>
  <c r="J247" i="1"/>
  <c r="I247" i="1"/>
  <c r="J246" i="1"/>
  <c r="I246" i="1"/>
  <c r="J245" i="1"/>
  <c r="I245" i="1"/>
  <c r="J244" i="1"/>
  <c r="I244" i="1"/>
  <c r="J243" i="1"/>
  <c r="I243" i="1"/>
  <c r="J242" i="1"/>
  <c r="I242" i="1"/>
  <c r="J241" i="1"/>
  <c r="I241" i="1"/>
  <c r="J240" i="1"/>
  <c r="I240" i="1"/>
  <c r="J239" i="1"/>
  <c r="I239" i="1"/>
  <c r="J238" i="1"/>
  <c r="I238" i="1"/>
  <c r="J237" i="1"/>
  <c r="I237" i="1"/>
  <c r="J236" i="1"/>
  <c r="I236" i="1"/>
  <c r="J235" i="1"/>
  <c r="I235" i="1"/>
  <c r="J234" i="1"/>
  <c r="I234" i="1"/>
  <c r="J233" i="1"/>
  <c r="I233" i="1"/>
  <c r="J232" i="1"/>
  <c r="I232" i="1"/>
  <c r="J231" i="1"/>
  <c r="I231" i="1"/>
  <c r="J230" i="1"/>
  <c r="I230" i="1"/>
  <c r="J229" i="1"/>
  <c r="I229" i="1"/>
  <c r="J228" i="1"/>
  <c r="I228" i="1"/>
  <c r="J227" i="1"/>
  <c r="I227" i="1"/>
  <c r="J226" i="1"/>
  <c r="I226" i="1"/>
  <c r="J225" i="1"/>
  <c r="I225" i="1"/>
  <c r="J224" i="1"/>
  <c r="I224" i="1"/>
  <c r="J223" i="1"/>
  <c r="I223" i="1"/>
  <c r="J222" i="1"/>
  <c r="I222" i="1"/>
  <c r="J221" i="1"/>
  <c r="I221" i="1"/>
  <c r="J220" i="1"/>
  <c r="I220" i="1"/>
  <c r="J219" i="1"/>
  <c r="I219" i="1"/>
  <c r="J218" i="1"/>
  <c r="I218" i="1"/>
  <c r="J217" i="1"/>
  <c r="I217" i="1"/>
  <c r="J216" i="1"/>
  <c r="I216" i="1"/>
  <c r="J215" i="1"/>
  <c r="I215" i="1"/>
  <c r="J214" i="1"/>
  <c r="I214" i="1"/>
  <c r="J213" i="1"/>
  <c r="I213" i="1"/>
  <c r="J212" i="1"/>
  <c r="I212" i="1"/>
  <c r="J211" i="1"/>
  <c r="I211" i="1"/>
  <c r="J210" i="1"/>
  <c r="I210" i="1"/>
  <c r="J209" i="1"/>
  <c r="I209" i="1"/>
  <c r="J208" i="1"/>
  <c r="I208" i="1"/>
  <c r="J207" i="1"/>
  <c r="I207" i="1"/>
  <c r="J206" i="1"/>
  <c r="I206" i="1"/>
  <c r="J205" i="1"/>
  <c r="I205" i="1"/>
  <c r="J204" i="1"/>
  <c r="I204" i="1"/>
  <c r="J203" i="1"/>
  <c r="I203" i="1"/>
  <c r="J202" i="1"/>
  <c r="I202" i="1"/>
  <c r="J201" i="1"/>
  <c r="I201" i="1"/>
  <c r="J200" i="1"/>
  <c r="I200" i="1"/>
  <c r="J199" i="1"/>
  <c r="I199" i="1"/>
  <c r="J198" i="1"/>
  <c r="I198" i="1"/>
  <c r="J197" i="1"/>
  <c r="I197" i="1"/>
  <c r="J196" i="1"/>
  <c r="I196" i="1"/>
  <c r="J195" i="1"/>
  <c r="I195" i="1"/>
  <c r="J194" i="1"/>
  <c r="I194" i="1"/>
  <c r="J193" i="1"/>
  <c r="I193" i="1"/>
  <c r="J192" i="1"/>
  <c r="I192" i="1"/>
  <c r="J191" i="1"/>
  <c r="I191" i="1"/>
  <c r="J190" i="1"/>
  <c r="I190" i="1"/>
  <c r="J189" i="1"/>
  <c r="I189" i="1"/>
  <c r="J188" i="1"/>
  <c r="I188" i="1"/>
  <c r="J187" i="1"/>
  <c r="I187" i="1"/>
  <c r="J186" i="1"/>
  <c r="I186" i="1"/>
  <c r="J185" i="1"/>
  <c r="I185" i="1"/>
  <c r="J184" i="1"/>
  <c r="I184" i="1"/>
  <c r="J183" i="1"/>
  <c r="I183" i="1"/>
  <c r="J182" i="1"/>
  <c r="I182" i="1"/>
  <c r="J181" i="1"/>
  <c r="I181" i="1"/>
  <c r="J180" i="1"/>
  <c r="I180" i="1"/>
  <c r="J179" i="1"/>
  <c r="I179" i="1"/>
  <c r="J178" i="1"/>
  <c r="I178" i="1"/>
  <c r="J177" i="1"/>
  <c r="I177" i="1"/>
  <c r="J176" i="1"/>
  <c r="I176" i="1"/>
  <c r="J175" i="1"/>
  <c r="I175" i="1"/>
  <c r="J174" i="1"/>
  <c r="I174" i="1"/>
  <c r="J173" i="1"/>
  <c r="I173" i="1"/>
  <c r="J172" i="1"/>
  <c r="I172" i="1"/>
  <c r="J171" i="1"/>
  <c r="I171" i="1"/>
  <c r="J170" i="1"/>
  <c r="I170" i="1"/>
  <c r="K268" i="1" l="1"/>
  <c r="M268" i="1" s="1"/>
  <c r="N268" i="1" s="1"/>
  <c r="K270" i="1"/>
  <c r="M270" i="1" s="1"/>
  <c r="N270" i="1" s="1"/>
  <c r="K231" i="1"/>
  <c r="M231" i="1" s="1"/>
  <c r="N231" i="1" s="1"/>
  <c r="K233" i="1"/>
  <c r="M233" i="1" s="1"/>
  <c r="N233" i="1" s="1"/>
  <c r="K235" i="1"/>
  <c r="M235" i="1" s="1"/>
  <c r="N235" i="1" s="1"/>
  <c r="K237" i="1"/>
  <c r="M237" i="1" s="1"/>
  <c r="N237" i="1" s="1"/>
  <c r="K239" i="1"/>
  <c r="M239" i="1" s="1"/>
  <c r="N239" i="1" s="1"/>
  <c r="K241" i="1"/>
  <c r="M241" i="1" s="1"/>
  <c r="N241" i="1" s="1"/>
  <c r="K243" i="1"/>
  <c r="M243" i="1" s="1"/>
  <c r="N243" i="1" s="1"/>
  <c r="K296" i="1"/>
  <c r="M296" i="1" s="1"/>
  <c r="N296" i="1" s="1"/>
  <c r="K310" i="1"/>
  <c r="M310" i="1" s="1"/>
  <c r="N310" i="1" s="1"/>
  <c r="K320" i="1"/>
  <c r="M320" i="1" s="1"/>
  <c r="N320" i="1" s="1"/>
  <c r="K328" i="1"/>
  <c r="M328" i="1" s="1"/>
  <c r="N328" i="1" s="1"/>
  <c r="K334" i="1"/>
  <c r="M334" i="1" s="1"/>
  <c r="N334" i="1" s="1"/>
  <c r="K265" i="1"/>
  <c r="M265" i="1" s="1"/>
  <c r="N265" i="1" s="1"/>
  <c r="K289" i="1"/>
  <c r="M289" i="1" s="1"/>
  <c r="N289" i="1" s="1"/>
  <c r="K246" i="1"/>
  <c r="M246" i="1" s="1"/>
  <c r="N246" i="1" s="1"/>
  <c r="K248" i="1"/>
  <c r="M248" i="1" s="1"/>
  <c r="N248" i="1" s="1"/>
  <c r="K262" i="1"/>
  <c r="M262" i="1" s="1"/>
  <c r="N262" i="1" s="1"/>
  <c r="K275" i="1"/>
  <c r="M275" i="1" s="1"/>
  <c r="N275" i="1" s="1"/>
  <c r="K282" i="1"/>
  <c r="M282" i="1" s="1"/>
  <c r="N282" i="1" s="1"/>
  <c r="K286" i="1"/>
  <c r="M286" i="1" s="1"/>
  <c r="N286" i="1" s="1"/>
  <c r="K295" i="1"/>
  <c r="M295" i="1" s="1"/>
  <c r="N295" i="1" s="1"/>
  <c r="K313" i="1"/>
  <c r="M313" i="1" s="1"/>
  <c r="N313" i="1" s="1"/>
  <c r="K245" i="1"/>
  <c r="M245" i="1" s="1"/>
  <c r="N245" i="1" s="1"/>
  <c r="K267" i="1"/>
  <c r="M267" i="1" s="1"/>
  <c r="N267" i="1" s="1"/>
  <c r="K276" i="1"/>
  <c r="M276" i="1" s="1"/>
  <c r="N276" i="1" s="1"/>
  <c r="K278" i="1"/>
  <c r="M278" i="1" s="1"/>
  <c r="N278" i="1" s="1"/>
  <c r="K294" i="1"/>
  <c r="M294" i="1" s="1"/>
  <c r="N294" i="1" s="1"/>
  <c r="K297" i="1"/>
  <c r="M297" i="1" s="1"/>
  <c r="N297" i="1" s="1"/>
  <c r="K329" i="1"/>
  <c r="M329" i="1" s="1"/>
  <c r="N329" i="1" s="1"/>
  <c r="K255" i="1"/>
  <c r="M255" i="1" s="1"/>
  <c r="N255" i="1" s="1"/>
  <c r="K273" i="1"/>
  <c r="M273" i="1" s="1"/>
  <c r="N273" i="1" s="1"/>
  <c r="K287" i="1"/>
  <c r="M287" i="1" s="1"/>
  <c r="N287" i="1" s="1"/>
  <c r="K305" i="1"/>
  <c r="M305" i="1" s="1"/>
  <c r="N305" i="1" s="1"/>
  <c r="K337" i="1"/>
  <c r="M337" i="1" s="1"/>
  <c r="N337" i="1" s="1"/>
  <c r="K172" i="1"/>
  <c r="M172" i="1" s="1"/>
  <c r="N172" i="1" s="1"/>
  <c r="K176" i="1"/>
  <c r="M176" i="1" s="1"/>
  <c r="N176" i="1" s="1"/>
  <c r="K180" i="1"/>
  <c r="M180" i="1" s="1"/>
  <c r="N180" i="1" s="1"/>
  <c r="K184" i="1"/>
  <c r="M184" i="1" s="1"/>
  <c r="N184" i="1" s="1"/>
  <c r="K188" i="1"/>
  <c r="M188" i="1" s="1"/>
  <c r="N188" i="1" s="1"/>
  <c r="K192" i="1"/>
  <c r="M192" i="1" s="1"/>
  <c r="N192" i="1" s="1"/>
  <c r="K196" i="1"/>
  <c r="M196" i="1" s="1"/>
  <c r="N196" i="1" s="1"/>
  <c r="K200" i="1"/>
  <c r="M200" i="1" s="1"/>
  <c r="N200" i="1" s="1"/>
  <c r="K204" i="1"/>
  <c r="M204" i="1" s="1"/>
  <c r="N204" i="1" s="1"/>
  <c r="K208" i="1"/>
  <c r="M208" i="1" s="1"/>
  <c r="N208" i="1" s="1"/>
  <c r="K212" i="1"/>
  <c r="M212" i="1" s="1"/>
  <c r="N212" i="1" s="1"/>
  <c r="K216" i="1"/>
  <c r="M216" i="1" s="1"/>
  <c r="N216" i="1" s="1"/>
  <c r="K220" i="1"/>
  <c r="M220" i="1" s="1"/>
  <c r="N220" i="1" s="1"/>
  <c r="K224" i="1"/>
  <c r="M224" i="1" s="1"/>
  <c r="N224" i="1" s="1"/>
  <c r="K228" i="1"/>
  <c r="M228" i="1" s="1"/>
  <c r="N228" i="1" s="1"/>
  <c r="K232" i="1"/>
  <c r="M232" i="1" s="1"/>
  <c r="N232" i="1" s="1"/>
  <c r="K236" i="1"/>
  <c r="M236" i="1" s="1"/>
  <c r="N236" i="1" s="1"/>
  <c r="K240" i="1"/>
  <c r="M240" i="1" s="1"/>
  <c r="N240" i="1" s="1"/>
  <c r="K242" i="1"/>
  <c r="M242" i="1" s="1"/>
  <c r="N242" i="1" s="1"/>
  <c r="K264" i="1"/>
  <c r="M264" i="1" s="1"/>
  <c r="N264" i="1" s="1"/>
  <c r="K280" i="1"/>
  <c r="M280" i="1" s="1"/>
  <c r="N280" i="1" s="1"/>
  <c r="K171" i="1"/>
  <c r="M171" i="1" s="1"/>
  <c r="N171" i="1" s="1"/>
  <c r="K173" i="1"/>
  <c r="M173" i="1" s="1"/>
  <c r="N173" i="1" s="1"/>
  <c r="K175" i="1"/>
  <c r="M175" i="1" s="1"/>
  <c r="N175" i="1" s="1"/>
  <c r="K177" i="1"/>
  <c r="M177" i="1" s="1"/>
  <c r="N177" i="1" s="1"/>
  <c r="K179" i="1"/>
  <c r="M179" i="1" s="1"/>
  <c r="N179" i="1" s="1"/>
  <c r="K181" i="1"/>
  <c r="M181" i="1" s="1"/>
  <c r="N181" i="1" s="1"/>
  <c r="K183" i="1"/>
  <c r="M183" i="1" s="1"/>
  <c r="N183" i="1" s="1"/>
  <c r="K185" i="1"/>
  <c r="M185" i="1" s="1"/>
  <c r="N185" i="1" s="1"/>
  <c r="K187" i="1"/>
  <c r="M187" i="1" s="1"/>
  <c r="N187" i="1" s="1"/>
  <c r="K189" i="1"/>
  <c r="M189" i="1" s="1"/>
  <c r="N189" i="1" s="1"/>
  <c r="K191" i="1"/>
  <c r="M191" i="1" s="1"/>
  <c r="N191" i="1" s="1"/>
  <c r="K193" i="1"/>
  <c r="M193" i="1" s="1"/>
  <c r="N193" i="1" s="1"/>
  <c r="K195" i="1"/>
  <c r="M195" i="1" s="1"/>
  <c r="N195" i="1" s="1"/>
  <c r="K197" i="1"/>
  <c r="M197" i="1" s="1"/>
  <c r="N197" i="1" s="1"/>
  <c r="K199" i="1"/>
  <c r="M199" i="1" s="1"/>
  <c r="N199" i="1" s="1"/>
  <c r="K201" i="1"/>
  <c r="M201" i="1" s="1"/>
  <c r="N201" i="1" s="1"/>
  <c r="K203" i="1"/>
  <c r="M203" i="1" s="1"/>
  <c r="N203" i="1" s="1"/>
  <c r="K205" i="1"/>
  <c r="M205" i="1" s="1"/>
  <c r="N205" i="1" s="1"/>
  <c r="K207" i="1"/>
  <c r="M207" i="1" s="1"/>
  <c r="N207" i="1" s="1"/>
  <c r="K209" i="1"/>
  <c r="M209" i="1" s="1"/>
  <c r="N209" i="1" s="1"/>
  <c r="K211" i="1"/>
  <c r="M211" i="1" s="1"/>
  <c r="N211" i="1" s="1"/>
  <c r="K213" i="1"/>
  <c r="M213" i="1" s="1"/>
  <c r="N213" i="1" s="1"/>
  <c r="K215" i="1"/>
  <c r="M215" i="1" s="1"/>
  <c r="N215" i="1" s="1"/>
  <c r="K217" i="1"/>
  <c r="M217" i="1" s="1"/>
  <c r="N217" i="1" s="1"/>
  <c r="K219" i="1"/>
  <c r="M219" i="1" s="1"/>
  <c r="N219" i="1" s="1"/>
  <c r="K221" i="1"/>
  <c r="M221" i="1" s="1"/>
  <c r="N221" i="1" s="1"/>
  <c r="K223" i="1"/>
  <c r="M223" i="1" s="1"/>
  <c r="N223" i="1" s="1"/>
  <c r="K225" i="1"/>
  <c r="M225" i="1" s="1"/>
  <c r="N225" i="1" s="1"/>
  <c r="K227" i="1"/>
  <c r="M227" i="1" s="1"/>
  <c r="N227" i="1" s="1"/>
  <c r="K229" i="1"/>
  <c r="M229" i="1" s="1"/>
  <c r="N229" i="1" s="1"/>
  <c r="K252" i="1"/>
  <c r="M252" i="1" s="1"/>
  <c r="N252" i="1" s="1"/>
  <c r="K260" i="1"/>
  <c r="M260" i="1" s="1"/>
  <c r="N260" i="1" s="1"/>
  <c r="K263" i="1"/>
  <c r="M263" i="1" s="1"/>
  <c r="N263" i="1" s="1"/>
  <c r="K271" i="1"/>
  <c r="M271" i="1" s="1"/>
  <c r="N271" i="1" s="1"/>
  <c r="K279" i="1"/>
  <c r="M279" i="1" s="1"/>
  <c r="N279" i="1" s="1"/>
  <c r="K302" i="1"/>
  <c r="M302" i="1" s="1"/>
  <c r="N302" i="1" s="1"/>
  <c r="K303" i="1"/>
  <c r="M303" i="1" s="1"/>
  <c r="N303" i="1" s="1"/>
  <c r="K306" i="1"/>
  <c r="M306" i="1" s="1"/>
  <c r="N306" i="1" s="1"/>
  <c r="K311" i="1"/>
  <c r="M311" i="1" s="1"/>
  <c r="N311" i="1" s="1"/>
  <c r="K318" i="1"/>
  <c r="M318" i="1" s="1"/>
  <c r="N318" i="1" s="1"/>
  <c r="K321" i="1"/>
  <c r="M321" i="1" s="1"/>
  <c r="N321" i="1" s="1"/>
  <c r="K326" i="1"/>
  <c r="M326" i="1" s="1"/>
  <c r="N326" i="1" s="1"/>
  <c r="K335" i="1"/>
  <c r="M335" i="1" s="1"/>
  <c r="N335" i="1" s="1"/>
  <c r="K338" i="1"/>
  <c r="M338" i="1" s="1"/>
  <c r="N338" i="1" s="1"/>
  <c r="K170" i="1"/>
  <c r="M170" i="1" s="1"/>
  <c r="N170" i="1" s="1"/>
  <c r="K174" i="1"/>
  <c r="M174" i="1" s="1"/>
  <c r="N174" i="1" s="1"/>
  <c r="K178" i="1"/>
  <c r="M178" i="1" s="1"/>
  <c r="N178" i="1" s="1"/>
  <c r="K182" i="1"/>
  <c r="M182" i="1" s="1"/>
  <c r="N182" i="1" s="1"/>
  <c r="K186" i="1"/>
  <c r="M186" i="1" s="1"/>
  <c r="N186" i="1" s="1"/>
  <c r="K190" i="1"/>
  <c r="M190" i="1" s="1"/>
  <c r="N190" i="1" s="1"/>
  <c r="K194" i="1"/>
  <c r="M194" i="1" s="1"/>
  <c r="N194" i="1" s="1"/>
  <c r="K198" i="1"/>
  <c r="M198" i="1" s="1"/>
  <c r="N198" i="1" s="1"/>
  <c r="K202" i="1"/>
  <c r="M202" i="1" s="1"/>
  <c r="N202" i="1" s="1"/>
  <c r="K206" i="1"/>
  <c r="M206" i="1" s="1"/>
  <c r="N206" i="1" s="1"/>
  <c r="K210" i="1"/>
  <c r="M210" i="1" s="1"/>
  <c r="N210" i="1" s="1"/>
  <c r="K214" i="1"/>
  <c r="M214" i="1" s="1"/>
  <c r="N214" i="1" s="1"/>
  <c r="K218" i="1"/>
  <c r="M218" i="1" s="1"/>
  <c r="N218" i="1" s="1"/>
  <c r="K222" i="1"/>
  <c r="M222" i="1" s="1"/>
  <c r="N222" i="1" s="1"/>
  <c r="K226" i="1"/>
  <c r="M226" i="1" s="1"/>
  <c r="N226" i="1" s="1"/>
  <c r="K230" i="1"/>
  <c r="M230" i="1" s="1"/>
  <c r="N230" i="1" s="1"/>
  <c r="K234" i="1"/>
  <c r="M234" i="1" s="1"/>
  <c r="N234" i="1" s="1"/>
  <c r="K238" i="1"/>
  <c r="M238" i="1" s="1"/>
  <c r="N238" i="1" s="1"/>
  <c r="K250" i="1"/>
  <c r="M250" i="1" s="1"/>
  <c r="N250" i="1" s="1"/>
  <c r="K254" i="1"/>
  <c r="M254" i="1" s="1"/>
  <c r="N254" i="1" s="1"/>
  <c r="K261" i="1"/>
  <c r="M261" i="1" s="1"/>
  <c r="N261" i="1" s="1"/>
  <c r="K272" i="1"/>
  <c r="M272" i="1" s="1"/>
  <c r="N272" i="1" s="1"/>
  <c r="K312" i="1"/>
  <c r="M312" i="1" s="1"/>
  <c r="N312" i="1" s="1"/>
  <c r="K244" i="1"/>
  <c r="M244" i="1" s="1"/>
  <c r="N244" i="1" s="1"/>
  <c r="K247" i="1"/>
  <c r="M247" i="1" s="1"/>
  <c r="N247" i="1" s="1"/>
  <c r="K253" i="1"/>
  <c r="M253" i="1" s="1"/>
  <c r="N253" i="1" s="1"/>
  <c r="K256" i="1"/>
  <c r="M256" i="1" s="1"/>
  <c r="N256" i="1" s="1"/>
  <c r="K266" i="1"/>
  <c r="M266" i="1" s="1"/>
  <c r="N266" i="1" s="1"/>
  <c r="K269" i="1"/>
  <c r="M269" i="1" s="1"/>
  <c r="N269" i="1" s="1"/>
  <c r="K274" i="1"/>
  <c r="M274" i="1" s="1"/>
  <c r="N274" i="1" s="1"/>
  <c r="K277" i="1"/>
  <c r="M277" i="1" s="1"/>
  <c r="N277" i="1" s="1"/>
  <c r="K281" i="1"/>
  <c r="M281" i="1" s="1"/>
  <c r="N281" i="1" s="1"/>
  <c r="K288" i="1"/>
  <c r="M288" i="1" s="1"/>
  <c r="N288" i="1" s="1"/>
  <c r="K298" i="1"/>
  <c r="M298" i="1" s="1"/>
  <c r="N298" i="1" s="1"/>
  <c r="K304" i="1"/>
  <c r="M304" i="1" s="1"/>
  <c r="N304" i="1" s="1"/>
  <c r="K319" i="1"/>
  <c r="M319" i="1" s="1"/>
  <c r="N319" i="1" s="1"/>
  <c r="K327" i="1"/>
  <c r="M327" i="1" s="1"/>
  <c r="N327" i="1" s="1"/>
  <c r="K336" i="1"/>
  <c r="M336" i="1" s="1"/>
  <c r="N336" i="1" s="1"/>
  <c r="K339" i="1"/>
  <c r="M339" i="1" s="1"/>
  <c r="N339" i="1" s="1"/>
  <c r="I308" i="1"/>
  <c r="K308" i="1"/>
  <c r="M308" i="1" s="1"/>
  <c r="N308" i="1" s="1"/>
  <c r="I284" i="1"/>
  <c r="K284" i="1"/>
  <c r="M284" i="1" s="1"/>
  <c r="N284" i="1" s="1"/>
  <c r="K258" i="1"/>
  <c r="M258" i="1" s="1"/>
  <c r="N258" i="1" s="1"/>
  <c r="I316" i="1"/>
  <c r="K316" i="1"/>
  <c r="M316" i="1" s="1"/>
  <c r="N316" i="1" s="1"/>
  <c r="K249" i="1"/>
  <c r="M249" i="1" s="1"/>
  <c r="N249" i="1" s="1"/>
  <c r="K257" i="1"/>
  <c r="M257" i="1" s="1"/>
  <c r="N257" i="1" s="1"/>
  <c r="K290" i="1"/>
  <c r="M290" i="1" s="1"/>
  <c r="N290" i="1" s="1"/>
  <c r="I300" i="1"/>
  <c r="K300" i="1"/>
  <c r="M300" i="1" s="1"/>
  <c r="N300" i="1" s="1"/>
  <c r="K322" i="1"/>
  <c r="M322" i="1" s="1"/>
  <c r="N322" i="1" s="1"/>
  <c r="I332" i="1"/>
  <c r="K332" i="1"/>
  <c r="M332" i="1" s="1"/>
  <c r="N332" i="1" s="1"/>
  <c r="K330" i="1"/>
  <c r="M330" i="1" s="1"/>
  <c r="N330" i="1" s="1"/>
  <c r="K251" i="1"/>
  <c r="M251" i="1" s="1"/>
  <c r="N251" i="1" s="1"/>
  <c r="K259" i="1"/>
  <c r="M259" i="1" s="1"/>
  <c r="N259" i="1" s="1"/>
  <c r="I292" i="1"/>
  <c r="K292" i="1"/>
  <c r="M292" i="1" s="1"/>
  <c r="N292" i="1" s="1"/>
  <c r="K314" i="1"/>
  <c r="M314" i="1" s="1"/>
  <c r="N314" i="1" s="1"/>
  <c r="I324" i="1"/>
  <c r="K324" i="1"/>
  <c r="M324" i="1" s="1"/>
  <c r="N324" i="1" s="1"/>
  <c r="K283" i="1"/>
  <c r="M283" i="1" s="1"/>
  <c r="N283" i="1" s="1"/>
  <c r="K291" i="1"/>
  <c r="M291" i="1" s="1"/>
  <c r="N291" i="1" s="1"/>
  <c r="K299" i="1"/>
  <c r="M299" i="1" s="1"/>
  <c r="N299" i="1" s="1"/>
  <c r="K307" i="1"/>
  <c r="M307" i="1" s="1"/>
  <c r="N307" i="1" s="1"/>
  <c r="K315" i="1"/>
  <c r="M315" i="1" s="1"/>
  <c r="N315" i="1" s="1"/>
  <c r="K323" i="1"/>
  <c r="M323" i="1" s="1"/>
  <c r="N323" i="1" s="1"/>
  <c r="K331" i="1"/>
  <c r="M331" i="1" s="1"/>
  <c r="N331" i="1" s="1"/>
  <c r="K285" i="1"/>
  <c r="M285" i="1" s="1"/>
  <c r="N285" i="1" s="1"/>
  <c r="K293" i="1"/>
  <c r="M293" i="1" s="1"/>
  <c r="N293" i="1" s="1"/>
  <c r="K301" i="1"/>
  <c r="M301" i="1" s="1"/>
  <c r="N301" i="1" s="1"/>
  <c r="K309" i="1"/>
  <c r="M309" i="1" s="1"/>
  <c r="N309" i="1" s="1"/>
  <c r="K317" i="1"/>
  <c r="M317" i="1" s="1"/>
  <c r="N317" i="1" s="1"/>
  <c r="K325" i="1"/>
  <c r="M325" i="1" s="1"/>
  <c r="N325" i="1" s="1"/>
  <c r="K333" i="1"/>
  <c r="M333" i="1" s="1"/>
  <c r="N333" i="1" s="1"/>
</calcChain>
</file>

<file path=xl/sharedStrings.xml><?xml version="1.0" encoding="utf-8"?>
<sst xmlns="http://schemas.openxmlformats.org/spreadsheetml/2006/main" count="311" uniqueCount="91">
  <si>
    <t>Date</t>
  </si>
  <si>
    <t>Measured Q</t>
  </si>
  <si>
    <t>Rated Area</t>
  </si>
  <si>
    <t>Rated Q</t>
  </si>
  <si>
    <t>Adjusted Q</t>
  </si>
  <si>
    <t>Comments</t>
  </si>
  <si>
    <t xml:space="preserve"> &lt;02290878&gt;</t>
  </si>
  <si>
    <t>Broad River nr the Cutoff</t>
  </si>
  <si>
    <t>Person</t>
  </si>
  <si>
    <t>Comment</t>
  </si>
  <si>
    <t>L. Soderqvist</t>
  </si>
  <si>
    <t>(Meas - Rated)</t>
  </si>
  <si>
    <t xml:space="preserve">The rating equation is:  Vr = 0.877(VelX) - 0.048.  </t>
  </si>
  <si>
    <t>Rating development determined that GHT is not a signifigant factor.    While the positive rating slope is slightly higher and appears to improve the rating during</t>
  </si>
  <si>
    <t>the transition, it does not appear to tighten up the rating at the higher end (where the majority of the discharge occurs).  Special attention needs to be paid</t>
  </si>
  <si>
    <t xml:space="preserve">GH </t>
  </si>
  <si>
    <t>Meas.</t>
  </si>
  <si>
    <t xml:space="preserve">Mean Vel </t>
  </si>
  <si>
    <t>(Meas - Rated)/Rated</t>
  </si>
  <si>
    <t>Vel X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</si>
  <si>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</si>
  <si>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</si>
  <si>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</si>
  <si>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</si>
  <si>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</si>
  <si>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</si>
  <si>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</si>
  <si>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</si>
  <si>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Regression</t>
  </si>
  <si>
    <t>Residual</t>
  </si>
  <si>
    <t>Total</t>
  </si>
  <si>
    <t>Intercept</t>
  </si>
  <si>
    <t>df</t>
  </si>
  <si>
    <t>SS</t>
  </si>
  <si>
    <t>MS</t>
  </si>
  <si>
    <t>F</t>
  </si>
  <si>
    <t>Significance F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</si>
  <si>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</si>
  <si>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</si>
  <si>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</si>
  <si>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</si>
  <si>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</si>
  <si>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</si>
  <si>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</si>
  <si>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RESIDUAL OUTPUT</t>
  </si>
  <si>
    <t>Observation</t>
  </si>
  <si>
    <t>Residuals</t>
  </si>
  <si>
    <t xml:space="preserve">the ADCP) and an index velocity (measured with the ADVM).  The rating was developed with ADCP measurements #1-77 made </t>
  </si>
  <si>
    <t>Residual and % error analysis does not indicate any significant bias in the rating.</t>
  </si>
  <si>
    <t xml:space="preserve"> Analysis of data used in developing velocity rating #1 suggests that stage is not a factornecessary in describing the mean channel velocity at this station.  </t>
  </si>
  <si>
    <t>between June 2001 and April 2002.  Area Rating #1 is used for rated area.</t>
  </si>
  <si>
    <t>Developed Index Velociy Rating #1 based on the empirical relationship between the mean cross-sectional velocity (measured with</t>
  </si>
  <si>
    <t>Vrated = 0.999(VelX) + 0.008</t>
  </si>
  <si>
    <t xml:space="preserve">Analyzed meas. 92-146, which includes the 13hr effort.  Majority of measurements verify rating within 10% of rated Q. </t>
  </si>
  <si>
    <t xml:space="preserve">Updated rating table, changing gage height from arbitrary gage datum to NAVD 88 datum.  </t>
  </si>
  <si>
    <t>Developed Index Velocity Rating #2 using measurements 162-319 (collected between 8/5/2008 thru tide-cycle measurements on 1/26/2012) after observation that</t>
  </si>
  <si>
    <t xml:space="preserve">verification measurements beginning on 8/5/2008 plotted on average 10-15% low.  Rating uses Stage Area Rating #2 which was developed from cross-section </t>
  </si>
  <si>
    <t xml:space="preserve">verification survey on  8/3/2011 which suggested minor change in channel  shape.     Both ratings begin at the start of WY2011.  </t>
  </si>
  <si>
    <t>T. Knight</t>
  </si>
  <si>
    <t xml:space="preserve"> to positive flow measurments to verify that there is no need for positive and negative ratings.</t>
  </si>
  <si>
    <t>Index Velocity #1 and Area rating #1 used</t>
  </si>
  <si>
    <t>Index Velocity #2 and Area rating #2 used</t>
  </si>
  <si>
    <t>VelX(GHT)</t>
  </si>
  <si>
    <t>Rating Used: NO</t>
  </si>
  <si>
    <t>Rating Used: YES</t>
  </si>
  <si>
    <t>Vr</t>
  </si>
  <si>
    <t>GHT</t>
  </si>
  <si>
    <t>VelX</t>
  </si>
  <si>
    <t xml:space="preserve"> </t>
  </si>
  <si>
    <t>Index Velocity Rating #2</t>
  </si>
  <si>
    <t>Rating Development</t>
  </si>
  <si>
    <t>Vi*Stage</t>
  </si>
  <si>
    <t>Index Velocity</t>
  </si>
  <si>
    <t>X Variable 1</t>
  </si>
  <si>
    <t>Predicted Y</t>
  </si>
  <si>
    <t>Meas. No.</t>
  </si>
  <si>
    <t>Index Vel. (X)</t>
  </si>
  <si>
    <t>Mean. Meas. Velocity</t>
  </si>
  <si>
    <t>Start Time  (Local)</t>
  </si>
  <si>
    <t>End Time   (Local)</t>
  </si>
  <si>
    <t>Mean Meas. Vel (Q/A)</t>
  </si>
  <si>
    <t>Rated Velocity</t>
  </si>
  <si>
    <t>Q Residual From Rating</t>
  </si>
  <si>
    <t>% DifferenceFrom Rating (Q)</t>
  </si>
  <si>
    <t>Optimal Shift</t>
  </si>
  <si>
    <t>Shift Applied</t>
  </si>
  <si>
    <t>Adjusted Velocity</t>
  </si>
  <si>
    <t>% Difference Adjusted Q</t>
  </si>
  <si>
    <t>Date and Mid-time</t>
  </si>
  <si>
    <t>Mean Stage Change</t>
  </si>
  <si>
    <t>Vel. Residual From Rating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</si>
</sst>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.0"/>
    <numFmt numFmtId="166" formatCode="h:mm;@"/>
    <numFmt numFmtId="167" formatCode="h:mm:ss;@"/>
    <numFmt numFmtId="168" formatCode="m/d/yy\ h:mm;@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57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8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</cellStyleXfs>
  <cellXfs count="212">
    <xf numFmtId="0" fontId="0" fillId="0" borderId="0" xfId="0"/>
    <xf numFmtId="0" fontId="0" fillId="0" borderId="0" xfId="0" applyFont="1"/>
    <xf numFmtId="164" fontId="19" fillId="0" borderId="0" xfId="80" applyNumberFormat="1" applyFont="1" applyFill="1" applyBorder="1" applyAlignment="1">
      <alignment horizontal="left"/>
    </xf>
    <xf numFmtId="0" fontId="18" fillId="0" borderId="0" xfId="80" applyFill="1" applyBorder="1" applyAlignment="1">
      <alignment horizontal="center"/>
    </xf>
    <xf numFmtId="0" fontId="20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21" fillId="0" borderId="0" xfId="80" applyFont="1" applyFill="1" applyBorder="1" applyAlignment="1">
      <alignment horizontal="left"/>
    </xf>
    <xf numFmtId="0" fontId="18" fillId="0" borderId="0" xfId="80" applyFill="1" applyBorder="1"/>
    <xf numFmtId="0" fontId="22" fillId="0" borderId="0" xfId="399" applyFont="1" applyAlignment="1">
      <alignment horizontal="left"/>
    </xf>
    <xf numFmtId="0" fontId="22" fillId="0" borderId="0" xfId="399" applyFont="1"/>
    <xf numFmtId="0" fontId="23" fillId="0" borderId="0" xfId="399" applyFont="1" applyAlignment="1">
      <alignment horizontal="left"/>
    </xf>
    <xf numFmtId="0" fontId="23" fillId="0" borderId="0" xfId="399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  <xf numFmtId="0" fontId="23" fillId="0" borderId="0" xfId="0" applyFont="1" applyBorder="1" applyAlignment="1">
      <alignment horizontal="center"/>
    </xf>
    <xf numFmtId="14" fontId="23" fillId="0" borderId="0" xfId="0" applyNumberFormat="1" applyFont="1" applyBorder="1" applyAlignment="1">
      <alignment horizontal="center"/>
    </xf>
    <xf numFmtId="167" fontId="23" fillId="0" borderId="0" xfId="0" applyNumberFormat="1" applyFont="1" applyFill="1" applyBorder="1" applyAlignment="1">
      <alignment horizontal="center"/>
    </xf>
    <xf numFmtId="20" fontId="23" fillId="0" borderId="0" xfId="0" applyNumberFormat="1" applyFont="1" applyFill="1" applyBorder="1" applyAlignment="1">
      <alignment horizontal="center"/>
    </xf>
    <xf numFmtId="1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Fill="1" applyBorder="1" applyAlignment="1">
      <alignment horizontal="center"/>
    </xf>
    <xf numFmtId="2" fontId="23" fillId="0" borderId="0" xfId="0" applyNumberFormat="1" applyFont="1" applyBorder="1" applyAlignment="1">
      <alignment horizontal="center"/>
    </xf>
    <xf numFmtId="1" fontId="23" fillId="0" borderId="0" xfId="0" applyNumberFormat="1" applyFont="1" applyBorder="1" applyAlignment="1">
      <alignment horizontal="center"/>
    </xf>
    <xf numFmtId="9" fontId="23" fillId="0" borderId="0" xfId="398" applyFont="1" applyBorder="1" applyAlignment="1">
      <alignment horizontal="center"/>
    </xf>
    <xf numFmtId="0" fontId="23" fillId="0" borderId="0" xfId="0" applyFont="1" applyBorder="1"/>
    <xf numFmtId="0" fontId="23" fillId="0" borderId="0" xfId="0" applyFont="1" applyFill="1" applyBorder="1" applyAlignment="1">
      <alignment horizontal="center"/>
    </xf>
    <xf numFmtId="14" fontId="23" fillId="0" borderId="0" xfId="0" applyNumberFormat="1" applyFont="1" applyFill="1" applyBorder="1" applyAlignment="1">
      <alignment horizontal="center"/>
    </xf>
    <xf numFmtId="9" fontId="23" fillId="0" borderId="0" xfId="398" applyFont="1" applyFill="1" applyBorder="1" applyAlignment="1">
      <alignment horizontal="center"/>
    </xf>
    <xf numFmtId="0" fontId="23" fillId="0" borderId="0" xfId="0" applyFont="1" applyFill="1" applyBorder="1"/>
    <xf numFmtId="0" fontId="23" fillId="0" borderId="10" xfId="0" applyFont="1" applyFill="1" applyBorder="1" applyAlignment="1">
      <alignment horizontal="center"/>
    </xf>
    <xf numFmtId="14" fontId="23" fillId="0" borderId="10" xfId="0" applyNumberFormat="1" applyFont="1" applyFill="1" applyBorder="1" applyAlignment="1">
      <alignment horizontal="center"/>
    </xf>
    <xf numFmtId="167" fontId="23" fillId="0" borderId="10" xfId="0" applyNumberFormat="1" applyFont="1" applyFill="1" applyBorder="1" applyAlignment="1">
      <alignment horizontal="center"/>
    </xf>
    <xf numFmtId="20" fontId="23" fillId="0" borderId="10" xfId="0" applyNumberFormat="1" applyFont="1" applyFill="1" applyBorder="1" applyAlignment="1">
      <alignment horizontal="center"/>
    </xf>
    <xf numFmtId="1" fontId="23" fillId="0" borderId="10" xfId="0" applyNumberFormat="1" applyFont="1" applyFill="1" applyBorder="1" applyAlignment="1">
      <alignment horizontal="center"/>
    </xf>
    <xf numFmtId="2" fontId="23" fillId="0" borderId="10" xfId="0" applyNumberFormat="1" applyFont="1" applyFill="1" applyBorder="1" applyAlignment="1">
      <alignment horizontal="center"/>
    </xf>
    <xf numFmtId="9" fontId="23" fillId="0" borderId="10" xfId="398" applyFont="1" applyFill="1" applyBorder="1" applyAlignment="1">
      <alignment horizontal="center"/>
    </xf>
    <xf numFmtId="0" fontId="23" fillId="0" borderId="10" xfId="0" applyFont="1" applyFill="1" applyBorder="1"/>
    <xf numFmtId="15" fontId="23" fillId="0" borderId="0" xfId="0" applyNumberFormat="1" applyFont="1" applyFill="1" applyBorder="1"/>
    <xf numFmtId="15" fontId="23" fillId="0" borderId="10" xfId="0" applyNumberFormat="1" applyFont="1" applyFill="1" applyBorder="1"/>
    <xf numFmtId="1" fontId="23" fillId="0" borderId="0" xfId="0" applyNumberFormat="1" applyFont="1" applyFill="1" applyAlignment="1">
      <alignment horizontal="center"/>
    </xf>
    <xf numFmtId="2" fontId="23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" fontId="0" fillId="0" borderId="10" xfId="0" applyNumberFormat="1" applyFill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167" fontId="0" fillId="0" borderId="0" xfId="0" applyNumberFormat="1" applyFill="1" applyBorder="1" applyAlignment="1">
      <alignment horizontal="center"/>
    </xf>
    <xf numFmtId="20" fontId="0" fillId="0" borderId="0" xfId="0" applyNumberForma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9" fontId="0" fillId="0" borderId="0" xfId="398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14" fontId="0" fillId="0" borderId="10" xfId="0" applyNumberFormat="1" applyFill="1" applyBorder="1" applyAlignment="1">
      <alignment horizontal="center"/>
    </xf>
    <xf numFmtId="167" fontId="0" fillId="0" borderId="10" xfId="0" applyNumberFormat="1" applyFill="1" applyBorder="1" applyAlignment="1">
      <alignment horizontal="center"/>
    </xf>
    <xf numFmtId="9" fontId="0" fillId="0" borderId="10" xfId="398" applyFont="1" applyFill="1" applyBorder="1" applyAlignment="1">
      <alignment horizontal="center"/>
    </xf>
    <xf numFmtId="0" fontId="0" fillId="0" borderId="10" xfId="0" applyFill="1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9" fontId="0" fillId="0" borderId="0" xfId="398" applyFont="1" applyBorder="1" applyAlignment="1">
      <alignment horizontal="center"/>
    </xf>
    <xf numFmtId="14" fontId="0" fillId="0" borderId="0" xfId="0" applyNumberFormat="1" applyAlignment="1">
      <alignment horizontal="center"/>
    </xf>
    <xf numFmtId="167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398" applyFont="1" applyAlignment="1">
      <alignment horizontal="center"/>
    </xf>
    <xf numFmtId="14" fontId="0" fillId="0" borderId="10" xfId="0" applyNumberFormat="1" applyBorder="1" applyAlignment="1">
      <alignment horizontal="center"/>
    </xf>
    <xf numFmtId="167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9" fontId="0" fillId="0" borderId="10" xfId="398" applyFont="1" applyBorder="1" applyAlignment="1">
      <alignment horizontal="center"/>
    </xf>
    <xf numFmtId="21" fontId="0" fillId="0" borderId="0" xfId="0" applyNumberFormat="1" applyAlignment="1">
      <alignment horizontal="center"/>
    </xf>
    <xf numFmtId="21" fontId="0" fillId="0" borderId="10" xfId="0" applyNumberFormat="1" applyBorder="1" applyAlignment="1">
      <alignment horizontal="center"/>
    </xf>
    <xf numFmtId="0" fontId="0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165" fontId="25" fillId="0" borderId="0" xfId="0" applyNumberFormat="1" applyFont="1" applyFill="1" applyBorder="1" applyAlignment="1">
      <alignment horizontal="center"/>
    </xf>
    <xf numFmtId="2" fontId="25" fillId="0" borderId="0" xfId="0" applyNumberFormat="1" applyFont="1" applyFill="1" applyBorder="1" applyAlignment="1">
      <alignment horizontal="center"/>
    </xf>
    <xf numFmtId="0" fontId="26" fillId="0" borderId="0" xfId="399" applyFont="1" applyBorder="1" applyAlignment="1">
      <alignment horizontal="center"/>
    </xf>
    <xf numFmtId="2" fontId="26" fillId="0" borderId="0" xfId="399" applyNumberFormat="1" applyFont="1" applyBorder="1" applyAlignment="1">
      <alignment horizontal="center"/>
    </xf>
    <xf numFmtId="0" fontId="0" fillId="0" borderId="0" xfId="0" quotePrefix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/>
    <xf numFmtId="0" fontId="0" fillId="0" borderId="11" xfId="0" applyFill="1" applyBorder="1" applyAlignment="1"/>
    <xf numFmtId="0" fontId="28" fillId="0" borderId="12" xfId="0" applyFont="1" applyFill="1" applyBorder="1" applyAlignment="1">
      <alignment horizontal="center"/>
    </xf>
    <xf numFmtId="0" fontId="28" fillId="0" borderId="12" xfId="0" applyFont="1" applyFill="1" applyBorder="1" applyAlignment="1">
      <alignment horizontal="centerContinuous"/>
    </xf>
    <xf numFmtId="14" fontId="29" fillId="0" borderId="0" xfId="0" applyNumberFormat="1" applyFont="1"/>
    <xf numFmtId="0" fontId="29" fillId="0" borderId="0" xfId="0" applyFont="1"/>
    <xf numFmtId="14" fontId="22" fillId="0" borderId="0" xfId="0" applyNumberFormat="1" applyFont="1"/>
    <xf numFmtId="0" fontId="22" fillId="0" borderId="0" xfId="0" applyFont="1"/>
    <xf numFmtId="14" fontId="23" fillId="0" borderId="0" xfId="0" applyNumberFormat="1" applyFont="1"/>
    <xf numFmtId="14" fontId="23" fillId="0" borderId="0" xfId="0" applyNumberFormat="1" applyFont="1" applyAlignment="1">
      <alignment horizontal="left"/>
    </xf>
    <xf numFmtId="0" fontId="2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14" fontId="1" fillId="0" borderId="0" xfId="0" applyNumberFormat="1" applyFont="1" applyBorder="1" applyAlignment="1">
      <alignment horizontal="center" vertical="center"/>
    </xf>
    <xf numFmtId="21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2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14" fontId="1" fillId="0" borderId="0" xfId="0" applyNumberFormat="1" applyFont="1" applyBorder="1" applyAlignment="1">
      <alignment horizontal="center"/>
    </xf>
    <xf numFmtId="21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21" fontId="1" fillId="0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2" fontId="22" fillId="0" borderId="0" xfId="399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2" fontId="22" fillId="0" borderId="10" xfId="399" applyNumberFormat="1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21" fontId="23" fillId="0" borderId="0" xfId="0" applyNumberFormat="1" applyFont="1" applyBorder="1" applyAlignment="1">
      <alignment horizontal="center"/>
    </xf>
    <xf numFmtId="2" fontId="23" fillId="0" borderId="0" xfId="399" applyNumberFormat="1" applyFont="1" applyBorder="1" applyAlignment="1">
      <alignment horizontal="center"/>
    </xf>
    <xf numFmtId="1" fontId="23" fillId="0" borderId="0" xfId="399" applyNumberFormat="1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3" fillId="0" borderId="17" xfId="0" applyFont="1" applyBorder="1" applyAlignment="1">
      <alignment horizontal="center"/>
    </xf>
    <xf numFmtId="14" fontId="23" fillId="0" borderId="10" xfId="0" applyNumberFormat="1" applyFont="1" applyBorder="1" applyAlignment="1">
      <alignment horizontal="center"/>
    </xf>
    <xf numFmtId="21" fontId="23" fillId="0" borderId="10" xfId="0" applyNumberFormat="1" applyFont="1" applyBorder="1" applyAlignment="1">
      <alignment horizontal="center"/>
    </xf>
    <xf numFmtId="1" fontId="23" fillId="0" borderId="10" xfId="0" applyNumberFormat="1" applyFont="1" applyBorder="1" applyAlignment="1">
      <alignment horizontal="center"/>
    </xf>
    <xf numFmtId="2" fontId="23" fillId="0" borderId="10" xfId="0" applyNumberFormat="1" applyFont="1" applyBorder="1" applyAlignment="1">
      <alignment horizontal="center"/>
    </xf>
    <xf numFmtId="2" fontId="23" fillId="0" borderId="10" xfId="399" applyNumberFormat="1" applyFont="1" applyBorder="1" applyAlignment="1">
      <alignment horizontal="center"/>
    </xf>
    <xf numFmtId="1" fontId="23" fillId="0" borderId="10" xfId="399" applyNumberFormat="1" applyFont="1" applyFill="1" applyBorder="1" applyAlignment="1">
      <alignment horizontal="center"/>
    </xf>
    <xf numFmtId="167" fontId="23" fillId="0" borderId="0" xfId="0" applyNumberFormat="1" applyFont="1" applyBorder="1" applyAlignment="1">
      <alignment horizontal="center"/>
    </xf>
    <xf numFmtId="167" fontId="23" fillId="0" borderId="10" xfId="0" applyNumberFormat="1" applyFont="1" applyBorder="1" applyAlignment="1">
      <alignment horizontal="center"/>
    </xf>
    <xf numFmtId="0" fontId="23" fillId="0" borderId="15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17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5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3" fillId="0" borderId="17" xfId="0" applyFont="1" applyFill="1" applyBorder="1" applyAlignment="1">
      <alignment horizontal="center"/>
    </xf>
    <xf numFmtId="0" fontId="23" fillId="0" borderId="10" xfId="0" applyFont="1" applyBorder="1" applyAlignment="1">
      <alignment horizontal="center"/>
    </xf>
    <xf numFmtId="9" fontId="0" fillId="0" borderId="0" xfId="0" applyNumberFormat="1" applyFont="1" applyBorder="1" applyAlignment="1">
      <alignment horizontal="center"/>
    </xf>
    <xf numFmtId="9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6" fillId="33" borderId="13" xfId="399" applyFont="1" applyFill="1" applyBorder="1" applyAlignment="1">
      <alignment horizontal="center"/>
    </xf>
    <xf numFmtId="0" fontId="26" fillId="33" borderId="14" xfId="399" applyFont="1" applyFill="1" applyBorder="1" applyAlignment="1">
      <alignment horizontal="center"/>
    </xf>
    <xf numFmtId="166" fontId="26" fillId="33" borderId="14" xfId="399" applyNumberFormat="1" applyFont="1" applyFill="1" applyBorder="1" applyAlignment="1">
      <alignment horizontal="center"/>
    </xf>
    <xf numFmtId="1" fontId="26" fillId="33" borderId="14" xfId="399" applyNumberFormat="1" applyFont="1" applyFill="1" applyBorder="1" applyAlignment="1">
      <alignment horizontal="center"/>
    </xf>
    <xf numFmtId="2" fontId="26" fillId="33" borderId="14" xfId="399" applyNumberFormat="1" applyFont="1" applyFill="1" applyBorder="1" applyAlignment="1">
      <alignment horizontal="center"/>
    </xf>
    <xf numFmtId="20" fontId="26" fillId="33" borderId="14" xfId="0" applyNumberFormat="1" applyFont="1" applyFill="1" applyBorder="1" applyAlignment="1">
      <alignment horizontal="center"/>
    </xf>
    <xf numFmtId="0" fontId="27" fillId="33" borderId="14" xfId="0" applyFont="1" applyFill="1" applyBorder="1" applyAlignment="1">
      <alignment horizontal="center"/>
    </xf>
    <xf numFmtId="0" fontId="27" fillId="33" borderId="18" xfId="0" applyFont="1" applyFill="1" applyBorder="1" applyAlignment="1">
      <alignment horizontal="center"/>
    </xf>
    <xf numFmtId="0" fontId="26" fillId="33" borderId="16" xfId="399" applyFont="1" applyFill="1" applyBorder="1" applyAlignment="1">
      <alignment horizontal="center"/>
    </xf>
    <xf numFmtId="0" fontId="26" fillId="33" borderId="11" xfId="399" applyFont="1" applyFill="1" applyBorder="1" applyAlignment="1">
      <alignment horizontal="center"/>
    </xf>
    <xf numFmtId="166" fontId="26" fillId="33" borderId="11" xfId="399" applyNumberFormat="1" applyFont="1" applyFill="1" applyBorder="1" applyAlignment="1">
      <alignment horizontal="center"/>
    </xf>
    <xf numFmtId="1" fontId="26" fillId="33" borderId="11" xfId="399" applyNumberFormat="1" applyFont="1" applyFill="1" applyBorder="1" applyAlignment="1">
      <alignment horizontal="center"/>
    </xf>
    <xf numFmtId="2" fontId="26" fillId="33" borderId="11" xfId="399" applyNumberFormat="1" applyFont="1" applyFill="1" applyBorder="1" applyAlignment="1">
      <alignment horizontal="center"/>
    </xf>
    <xf numFmtId="20" fontId="26" fillId="33" borderId="11" xfId="0" applyNumberFormat="1" applyFont="1" applyFill="1" applyBorder="1" applyAlignment="1">
      <alignment horizontal="center"/>
    </xf>
    <xf numFmtId="0" fontId="27" fillId="33" borderId="11" xfId="0" applyFont="1" applyFill="1" applyBorder="1" applyAlignment="1">
      <alignment horizontal="center"/>
    </xf>
    <xf numFmtId="0" fontId="27" fillId="33" borderId="19" xfId="0" applyFont="1" applyFill="1" applyBorder="1" applyAlignment="1">
      <alignment horizontal="center"/>
    </xf>
    <xf numFmtId="0" fontId="16" fillId="0" borderId="0" xfId="0" applyFont="1" applyFill="1" applyBorder="1" applyAlignment="1"/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Continuous"/>
    </xf>
    <xf numFmtId="0" fontId="0" fillId="34" borderId="19" xfId="0" applyFill="1" applyBorder="1" applyAlignment="1"/>
    <xf numFmtId="0" fontId="0" fillId="34" borderId="11" xfId="0" applyFill="1" applyBorder="1" applyAlignment="1"/>
    <xf numFmtId="0" fontId="14" fillId="34" borderId="11" xfId="0" applyFont="1" applyFill="1" applyBorder="1" applyAlignment="1"/>
    <xf numFmtId="0" fontId="16" fillId="34" borderId="11" xfId="0" applyFont="1" applyFill="1" applyBorder="1" applyAlignment="1"/>
    <xf numFmtId="0" fontId="16" fillId="34" borderId="16" xfId="0" applyFont="1" applyFill="1" applyBorder="1" applyAlignment="1"/>
    <xf numFmtId="0" fontId="0" fillId="34" borderId="20" xfId="0" applyFill="1" applyBorder="1" applyAlignment="1"/>
    <xf numFmtId="0" fontId="0" fillId="34" borderId="0" xfId="0" applyFill="1" applyBorder="1" applyAlignment="1"/>
    <xf numFmtId="0" fontId="16" fillId="34" borderId="0" xfId="0" applyFont="1" applyFill="1" applyBorder="1" applyAlignment="1"/>
    <xf numFmtId="0" fontId="16" fillId="34" borderId="15" xfId="0" applyFont="1" applyFill="1" applyBorder="1" applyAlignment="1"/>
    <xf numFmtId="0" fontId="28" fillId="34" borderId="21" xfId="0" applyFont="1" applyFill="1" applyBorder="1" applyAlignment="1">
      <alignment horizontal="center"/>
    </xf>
    <xf numFmtId="0" fontId="28" fillId="34" borderId="12" xfId="0" applyFont="1" applyFill="1" applyBorder="1" applyAlignment="1">
      <alignment horizontal="center"/>
    </xf>
    <xf numFmtId="0" fontId="28" fillId="34" borderId="22" xfId="0" applyFont="1" applyFill="1" applyBorder="1" applyAlignment="1">
      <alignment horizontal="center"/>
    </xf>
    <xf numFmtId="0" fontId="0" fillId="34" borderId="20" xfId="0" applyFill="1" applyBorder="1"/>
    <xf numFmtId="0" fontId="0" fillId="34" borderId="0" xfId="0" applyFill="1" applyBorder="1"/>
    <xf numFmtId="0" fontId="0" fillId="34" borderId="15" xfId="0" applyFill="1" applyBorder="1"/>
    <xf numFmtId="0" fontId="0" fillId="34" borderId="16" xfId="0" applyFill="1" applyBorder="1" applyAlignment="1"/>
    <xf numFmtId="0" fontId="0" fillId="34" borderId="15" xfId="0" applyFill="1" applyBorder="1" applyAlignment="1"/>
    <xf numFmtId="0" fontId="28" fillId="34" borderId="12" xfId="0" applyFont="1" applyFill="1" applyBorder="1" applyAlignment="1">
      <alignment horizontal="centerContinuous"/>
    </xf>
    <xf numFmtId="0" fontId="28" fillId="34" borderId="22" xfId="0" applyFont="1" applyFill="1" applyBorder="1" applyAlignment="1">
      <alignment horizontal="centerContinuous"/>
    </xf>
    <xf numFmtId="0" fontId="0" fillId="34" borderId="18" xfId="0" applyFill="1" applyBorder="1"/>
    <xf numFmtId="0" fontId="0" fillId="34" borderId="14" xfId="0" applyFill="1" applyBorder="1"/>
    <xf numFmtId="0" fontId="0" fillId="34" borderId="13" xfId="0" applyFill="1" applyBorder="1"/>
    <xf numFmtId="0" fontId="0" fillId="34" borderId="0" xfId="0" applyFont="1" applyFill="1" applyBorder="1" applyAlignment="1"/>
    <xf numFmtId="0" fontId="0" fillId="34" borderId="11" xfId="0" applyFont="1" applyFill="1" applyBorder="1" applyAlignment="1"/>
    <xf numFmtId="0" fontId="30" fillId="0" borderId="0" xfId="0" applyFont="1"/>
    <xf numFmtId="0" fontId="30" fillId="0" borderId="0" xfId="0" applyFont="1" applyAlignment="1">
      <alignment horizontal="left"/>
    </xf>
    <xf numFmtId="168" fontId="0" fillId="0" borderId="0" xfId="0" applyNumberFormat="1" applyFont="1" applyBorder="1" applyAlignment="1">
      <alignment horizontal="center"/>
    </xf>
    <xf numFmtId="168" fontId="0" fillId="0" borderId="0" xfId="0" applyNumberFormat="1"/>
    <xf numFmtId="2" fontId="0" fillId="0" borderId="0" xfId="0" applyNumberFormat="1" applyFont="1" applyBorder="1" applyAlignment="1">
      <alignment horizontal="center"/>
    </xf>
    <xf numFmtId="2" fontId="26" fillId="0" borderId="0" xfId="399" applyNumberFormat="1" applyFont="1" applyBorder="1" applyAlignment="1">
      <alignment horizontal="center" wrapText="1"/>
    </xf>
    <xf numFmtId="0" fontId="31" fillId="0" borderId="0" xfId="399" applyFont="1" applyBorder="1" applyAlignment="1">
      <alignment horizontal="center"/>
    </xf>
    <xf numFmtId="2" fontId="31" fillId="0" borderId="0" xfId="399" applyNumberFormat="1" applyFont="1" applyBorder="1" applyAlignment="1">
      <alignment horizontal="center"/>
    </xf>
    <xf numFmtId="2" fontId="31" fillId="0" borderId="0" xfId="399" applyNumberFormat="1" applyFont="1" applyBorder="1" applyAlignment="1">
      <alignment horizontal="left"/>
    </xf>
    <xf numFmtId="168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168" fontId="0" fillId="0" borderId="10" xfId="0" applyNumberFormat="1" applyBorder="1"/>
    <xf numFmtId="0" fontId="22" fillId="0" borderId="0" xfId="399" applyFont="1" applyBorder="1" applyAlignment="1"/>
    <xf numFmtId="0" fontId="22" fillId="0" borderId="0" xfId="399" applyFont="1" applyBorder="1" applyAlignment="1">
      <alignment wrapText="1"/>
    </xf>
    <xf numFmtId="1" fontId="22" fillId="0" borderId="0" xfId="399" applyNumberFormat="1" applyFont="1" applyBorder="1" applyAlignment="1">
      <alignment wrapText="1"/>
    </xf>
    <xf numFmtId="2" fontId="22" fillId="0" borderId="0" xfId="399" applyNumberFormat="1" applyFont="1" applyBorder="1" applyAlignment="1">
      <alignment wrapText="1"/>
    </xf>
    <xf numFmtId="20" fontId="22" fillId="0" borderId="0" xfId="0" applyNumberFormat="1" applyFont="1" applyFill="1" applyBorder="1" applyAlignment="1">
      <alignment wrapText="1"/>
    </xf>
    <xf numFmtId="165" fontId="22" fillId="0" borderId="0" xfId="0" applyNumberFormat="1" applyFont="1" applyFill="1" applyBorder="1" applyAlignment="1">
      <alignment wrapText="1"/>
    </xf>
    <xf numFmtId="2" fontId="22" fillId="0" borderId="0" xfId="0" applyNumberFormat="1" applyFont="1" applyFill="1" applyBorder="1" applyAlignment="1">
      <alignment wrapText="1"/>
    </xf>
    <xf numFmtId="2" fontId="22" fillId="0" borderId="0" xfId="399" applyNumberFormat="1" applyFont="1" applyFill="1" applyBorder="1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2" fontId="23" fillId="0" borderId="0" xfId="399" applyNumberFormat="1" applyFont="1" applyFill="1" applyBorder="1" applyAlignment="1">
      <alignment horizontal="center"/>
    </xf>
    <xf numFmtId="2" fontId="23" fillId="0" borderId="10" xfId="399" applyNumberFormat="1" applyFont="1" applyFill="1" applyBorder="1" applyAlignment="1">
      <alignment horizontal="center"/>
    </xf>
  </cellXfs>
  <cellStyles count="574">
    <cellStyle name="20% - Accent1" xfId="18" builtinId="30" customBuiltin="1"/>
    <cellStyle name="20% - Accent1 10" xfId="400"/>
    <cellStyle name="20% - Accent1 11" xfId="401"/>
    <cellStyle name="20% - Accent1 12" xfId="402"/>
    <cellStyle name="20% - Accent1 13" xfId="403"/>
    <cellStyle name="20% - Accent1 14" xfId="404"/>
    <cellStyle name="20% - Accent1 15" xfId="405"/>
    <cellStyle name="20% - Accent1 2" xfId="65"/>
    <cellStyle name="20% - Accent1 2 2" xfId="111"/>
    <cellStyle name="20% - Accent1 2 2 2" xfId="204"/>
    <cellStyle name="20% - Accent1 2 2 2 2" xfId="378"/>
    <cellStyle name="20% - Accent1 2 2 3" xfId="291"/>
    <cellStyle name="20% - Accent1 2 3" xfId="158"/>
    <cellStyle name="20% - Accent1 2 3 2" xfId="335"/>
    <cellStyle name="20% - Accent1 2 4" xfId="248"/>
    <cellStyle name="20% - Accent1 3" xfId="88"/>
    <cellStyle name="20% - Accent1 3 2" xfId="181"/>
    <cellStyle name="20% - Accent1 3 2 2" xfId="356"/>
    <cellStyle name="20% - Accent1 3 3" xfId="269"/>
    <cellStyle name="20% - Accent1 4" xfId="133"/>
    <cellStyle name="20% - Accent1 4 2" xfId="313"/>
    <cellStyle name="20% - Accent1 5" xfId="225"/>
    <cellStyle name="20% - Accent1 6" xfId="406"/>
    <cellStyle name="20% - Accent1 7" xfId="407"/>
    <cellStyle name="20% - Accent1 8" xfId="408"/>
    <cellStyle name="20% - Accent1 9" xfId="409"/>
    <cellStyle name="20% - Accent2" xfId="22" builtinId="34" customBuiltin="1"/>
    <cellStyle name="20% - Accent2 10" xfId="410"/>
    <cellStyle name="20% - Accent2 11" xfId="411"/>
    <cellStyle name="20% - Accent2 12" xfId="412"/>
    <cellStyle name="20% - Accent2 13" xfId="413"/>
    <cellStyle name="20% - Accent2 14" xfId="414"/>
    <cellStyle name="20% - Accent2 15" xfId="415"/>
    <cellStyle name="20% - Accent2 2" xfId="67"/>
    <cellStyle name="20% - Accent2 2 2" xfId="113"/>
    <cellStyle name="20% - Accent2 2 2 2" xfId="206"/>
    <cellStyle name="20% - Accent2 2 2 2 2" xfId="380"/>
    <cellStyle name="20% - Accent2 2 2 3" xfId="293"/>
    <cellStyle name="20% - Accent2 2 3" xfId="160"/>
    <cellStyle name="20% - Accent2 2 3 2" xfId="337"/>
    <cellStyle name="20% - Accent2 2 4" xfId="250"/>
    <cellStyle name="20% - Accent2 3" xfId="90"/>
    <cellStyle name="20% - Accent2 3 2" xfId="183"/>
    <cellStyle name="20% - Accent2 3 2 2" xfId="358"/>
    <cellStyle name="20% - Accent2 3 3" xfId="271"/>
    <cellStyle name="20% - Accent2 4" xfId="135"/>
    <cellStyle name="20% - Accent2 4 2" xfId="315"/>
    <cellStyle name="20% - Accent2 5" xfId="227"/>
    <cellStyle name="20% - Accent2 6" xfId="416"/>
    <cellStyle name="20% - Accent2 7" xfId="417"/>
    <cellStyle name="20% - Accent2 8" xfId="418"/>
    <cellStyle name="20% - Accent2 9" xfId="419"/>
    <cellStyle name="20% - Accent3" xfId="26" builtinId="38" customBuiltin="1"/>
    <cellStyle name="20% - Accent3 10" xfId="420"/>
    <cellStyle name="20% - Accent3 11" xfId="421"/>
    <cellStyle name="20% - Accent3 12" xfId="422"/>
    <cellStyle name="20% - Accent3 13" xfId="423"/>
    <cellStyle name="20% - Accent3 14" xfId="424"/>
    <cellStyle name="20% - Accent3 15" xfId="425"/>
    <cellStyle name="20% - Accent3 2" xfId="69"/>
    <cellStyle name="20% - Accent3 2 2" xfId="115"/>
    <cellStyle name="20% - Accent3 2 2 2" xfId="208"/>
    <cellStyle name="20% - Accent3 2 2 2 2" xfId="382"/>
    <cellStyle name="20% - Accent3 2 2 3" xfId="295"/>
    <cellStyle name="20% - Accent3 2 3" xfId="162"/>
    <cellStyle name="20% - Accent3 2 3 2" xfId="339"/>
    <cellStyle name="20% - Accent3 2 4" xfId="252"/>
    <cellStyle name="20% - Accent3 3" xfId="92"/>
    <cellStyle name="20% - Accent3 3 2" xfId="185"/>
    <cellStyle name="20% - Accent3 3 2 2" xfId="360"/>
    <cellStyle name="20% - Accent3 3 3" xfId="273"/>
    <cellStyle name="20% - Accent3 4" xfId="137"/>
    <cellStyle name="20% - Accent3 4 2" xfId="317"/>
    <cellStyle name="20% - Accent3 5" xfId="229"/>
    <cellStyle name="20% - Accent3 6" xfId="426"/>
    <cellStyle name="20% - Accent3 7" xfId="427"/>
    <cellStyle name="20% - Accent3 8" xfId="428"/>
    <cellStyle name="20% - Accent3 9" xfId="429"/>
    <cellStyle name="20% - Accent4" xfId="30" builtinId="42" customBuiltin="1"/>
    <cellStyle name="20% - Accent4 10" xfId="430"/>
    <cellStyle name="20% - Accent4 11" xfId="431"/>
    <cellStyle name="20% - Accent4 12" xfId="432"/>
    <cellStyle name="20% - Accent4 13" xfId="433"/>
    <cellStyle name="20% - Accent4 14" xfId="434"/>
    <cellStyle name="20% - Accent4 15" xfId="435"/>
    <cellStyle name="20% - Accent4 2" xfId="71"/>
    <cellStyle name="20% - Accent4 2 2" xfId="117"/>
    <cellStyle name="20% - Accent4 2 2 2" xfId="210"/>
    <cellStyle name="20% - Accent4 2 2 2 2" xfId="384"/>
    <cellStyle name="20% - Accent4 2 2 3" xfId="297"/>
    <cellStyle name="20% - Accent4 2 3" xfId="164"/>
    <cellStyle name="20% - Accent4 2 3 2" xfId="341"/>
    <cellStyle name="20% - Accent4 2 4" xfId="254"/>
    <cellStyle name="20% - Accent4 3" xfId="94"/>
    <cellStyle name="20% - Accent4 3 2" xfId="187"/>
    <cellStyle name="20% - Accent4 3 2 2" xfId="362"/>
    <cellStyle name="20% - Accent4 3 3" xfId="275"/>
    <cellStyle name="20% - Accent4 4" xfId="139"/>
    <cellStyle name="20% - Accent4 4 2" xfId="319"/>
    <cellStyle name="20% - Accent4 5" xfId="231"/>
    <cellStyle name="20% - Accent4 6" xfId="436"/>
    <cellStyle name="20% - Accent4 7" xfId="437"/>
    <cellStyle name="20% - Accent4 8" xfId="438"/>
    <cellStyle name="20% - Accent4 9" xfId="439"/>
    <cellStyle name="20% - Accent5" xfId="34" builtinId="46" customBuiltin="1"/>
    <cellStyle name="20% - Accent5 10" xfId="440"/>
    <cellStyle name="20% - Accent5 11" xfId="441"/>
    <cellStyle name="20% - Accent5 12" xfId="442"/>
    <cellStyle name="20% - Accent5 13" xfId="443"/>
    <cellStyle name="20% - Accent5 14" xfId="444"/>
    <cellStyle name="20% - Accent5 15" xfId="445"/>
    <cellStyle name="20% - Accent5 2" xfId="73"/>
    <cellStyle name="20% - Accent5 2 2" xfId="119"/>
    <cellStyle name="20% - Accent5 2 2 2" xfId="212"/>
    <cellStyle name="20% - Accent5 2 2 2 2" xfId="386"/>
    <cellStyle name="20% - Accent5 2 2 3" xfId="299"/>
    <cellStyle name="20% - Accent5 2 3" xfId="166"/>
    <cellStyle name="20% - Accent5 2 3 2" xfId="343"/>
    <cellStyle name="20% - Accent5 2 4" xfId="256"/>
    <cellStyle name="20% - Accent5 3" xfId="96"/>
    <cellStyle name="20% - Accent5 3 2" xfId="189"/>
    <cellStyle name="20% - Accent5 3 2 2" xfId="364"/>
    <cellStyle name="20% - Accent5 3 3" xfId="277"/>
    <cellStyle name="20% - Accent5 4" xfId="141"/>
    <cellStyle name="20% - Accent5 4 2" xfId="321"/>
    <cellStyle name="20% - Accent5 5" xfId="233"/>
    <cellStyle name="20% - Accent5 6" xfId="446"/>
    <cellStyle name="20% - Accent5 7" xfId="447"/>
    <cellStyle name="20% - Accent5 8" xfId="448"/>
    <cellStyle name="20% - Accent5 9" xfId="449"/>
    <cellStyle name="20% - Accent6" xfId="38" builtinId="50" customBuiltin="1"/>
    <cellStyle name="20% - Accent6 10" xfId="450"/>
    <cellStyle name="20% - Accent6 11" xfId="451"/>
    <cellStyle name="20% - Accent6 12" xfId="452"/>
    <cellStyle name="20% - Accent6 13" xfId="453"/>
    <cellStyle name="20% - Accent6 14" xfId="454"/>
    <cellStyle name="20% - Accent6 15" xfId="455"/>
    <cellStyle name="20% - Accent6 2" xfId="75"/>
    <cellStyle name="20% - Accent6 2 2" xfId="121"/>
    <cellStyle name="20% - Accent6 2 2 2" xfId="214"/>
    <cellStyle name="20% - Accent6 2 2 2 2" xfId="388"/>
    <cellStyle name="20% - Accent6 2 2 3" xfId="301"/>
    <cellStyle name="20% - Accent6 2 3" xfId="168"/>
    <cellStyle name="20% - Accent6 2 3 2" xfId="345"/>
    <cellStyle name="20% - Accent6 2 4" xfId="258"/>
    <cellStyle name="20% - Accent6 3" xfId="98"/>
    <cellStyle name="20% - Accent6 3 2" xfId="191"/>
    <cellStyle name="20% - Accent6 3 2 2" xfId="366"/>
    <cellStyle name="20% - Accent6 3 3" xfId="279"/>
    <cellStyle name="20% - Accent6 4" xfId="143"/>
    <cellStyle name="20% - Accent6 4 2" xfId="323"/>
    <cellStyle name="20% - Accent6 5" xfId="235"/>
    <cellStyle name="20% - Accent6 6" xfId="456"/>
    <cellStyle name="20% - Accent6 7" xfId="457"/>
    <cellStyle name="20% - Accent6 8" xfId="458"/>
    <cellStyle name="20% - Accent6 9" xfId="459"/>
    <cellStyle name="40% - Accent1" xfId="19" builtinId="31" customBuiltin="1"/>
    <cellStyle name="40% - Accent1 10" xfId="460"/>
    <cellStyle name="40% - Accent1 11" xfId="461"/>
    <cellStyle name="40% - Accent1 12" xfId="462"/>
    <cellStyle name="40% - Accent1 13" xfId="463"/>
    <cellStyle name="40% - Accent1 14" xfId="464"/>
    <cellStyle name="40% - Accent1 15" xfId="465"/>
    <cellStyle name="40% - Accent1 2" xfId="66"/>
    <cellStyle name="40% - Accent1 2 2" xfId="112"/>
    <cellStyle name="40% - Accent1 2 2 2" xfId="205"/>
    <cellStyle name="40% - Accent1 2 2 2 2" xfId="379"/>
    <cellStyle name="40% - Accent1 2 2 3" xfId="292"/>
    <cellStyle name="40% - Accent1 2 3" xfId="159"/>
    <cellStyle name="40% - Accent1 2 3 2" xfId="336"/>
    <cellStyle name="40% - Accent1 2 4" xfId="249"/>
    <cellStyle name="40% - Accent1 3" xfId="89"/>
    <cellStyle name="40% - Accent1 3 2" xfId="182"/>
    <cellStyle name="40% - Accent1 3 2 2" xfId="357"/>
    <cellStyle name="40% - Accent1 3 3" xfId="270"/>
    <cellStyle name="40% - Accent1 4" xfId="134"/>
    <cellStyle name="40% - Accent1 4 2" xfId="314"/>
    <cellStyle name="40% - Accent1 5" xfId="226"/>
    <cellStyle name="40% - Accent1 6" xfId="466"/>
    <cellStyle name="40% - Accent1 7" xfId="467"/>
    <cellStyle name="40% - Accent1 8" xfId="468"/>
    <cellStyle name="40% - Accent1 9" xfId="469"/>
    <cellStyle name="40% - Accent2" xfId="23" builtinId="35" customBuiltin="1"/>
    <cellStyle name="40% - Accent2 10" xfId="470"/>
    <cellStyle name="40% - Accent2 11" xfId="471"/>
    <cellStyle name="40% - Accent2 12" xfId="472"/>
    <cellStyle name="40% - Accent2 13" xfId="473"/>
    <cellStyle name="40% - Accent2 14" xfId="474"/>
    <cellStyle name="40% - Accent2 15" xfId="475"/>
    <cellStyle name="40% - Accent2 2" xfId="68"/>
    <cellStyle name="40% - Accent2 2 2" xfId="114"/>
    <cellStyle name="40% - Accent2 2 2 2" xfId="207"/>
    <cellStyle name="40% - Accent2 2 2 2 2" xfId="381"/>
    <cellStyle name="40% - Accent2 2 2 3" xfId="294"/>
    <cellStyle name="40% - Accent2 2 3" xfId="161"/>
    <cellStyle name="40% - Accent2 2 3 2" xfId="338"/>
    <cellStyle name="40% - Accent2 2 4" xfId="251"/>
    <cellStyle name="40% - Accent2 3" xfId="91"/>
    <cellStyle name="40% - Accent2 3 2" xfId="184"/>
    <cellStyle name="40% - Accent2 3 2 2" xfId="359"/>
    <cellStyle name="40% - Accent2 3 3" xfId="272"/>
    <cellStyle name="40% - Accent2 4" xfId="136"/>
    <cellStyle name="40% - Accent2 4 2" xfId="316"/>
    <cellStyle name="40% - Accent2 5" xfId="228"/>
    <cellStyle name="40% - Accent2 6" xfId="476"/>
    <cellStyle name="40% - Accent2 7" xfId="477"/>
    <cellStyle name="40% - Accent2 8" xfId="478"/>
    <cellStyle name="40% - Accent2 9" xfId="479"/>
    <cellStyle name="40% - Accent3" xfId="27" builtinId="39" customBuiltin="1"/>
    <cellStyle name="40% - Accent3 10" xfId="480"/>
    <cellStyle name="40% - Accent3 11" xfId="481"/>
    <cellStyle name="40% - Accent3 12" xfId="482"/>
    <cellStyle name="40% - Accent3 13" xfId="483"/>
    <cellStyle name="40% - Accent3 14" xfId="484"/>
    <cellStyle name="40% - Accent3 15" xfId="485"/>
    <cellStyle name="40% - Accent3 2" xfId="70"/>
    <cellStyle name="40% - Accent3 2 2" xfId="116"/>
    <cellStyle name="40% - Accent3 2 2 2" xfId="209"/>
    <cellStyle name="40% - Accent3 2 2 2 2" xfId="383"/>
    <cellStyle name="40% - Accent3 2 2 3" xfId="296"/>
    <cellStyle name="40% - Accent3 2 3" xfId="163"/>
    <cellStyle name="40% - Accent3 2 3 2" xfId="340"/>
    <cellStyle name="40% - Accent3 2 4" xfId="253"/>
    <cellStyle name="40% - Accent3 3" xfId="93"/>
    <cellStyle name="40% - Accent3 3 2" xfId="186"/>
    <cellStyle name="40% - Accent3 3 2 2" xfId="361"/>
    <cellStyle name="40% - Accent3 3 3" xfId="274"/>
    <cellStyle name="40% - Accent3 4" xfId="138"/>
    <cellStyle name="40% - Accent3 4 2" xfId="318"/>
    <cellStyle name="40% - Accent3 5" xfId="230"/>
    <cellStyle name="40% - Accent3 6" xfId="486"/>
    <cellStyle name="40% - Accent3 7" xfId="487"/>
    <cellStyle name="40% - Accent3 8" xfId="488"/>
    <cellStyle name="40% - Accent3 9" xfId="489"/>
    <cellStyle name="40% - Accent4" xfId="31" builtinId="43" customBuiltin="1"/>
    <cellStyle name="40% - Accent4 10" xfId="490"/>
    <cellStyle name="40% - Accent4 11" xfId="491"/>
    <cellStyle name="40% - Accent4 12" xfId="492"/>
    <cellStyle name="40% - Accent4 13" xfId="493"/>
    <cellStyle name="40% - Accent4 14" xfId="494"/>
    <cellStyle name="40% - Accent4 15" xfId="495"/>
    <cellStyle name="40% - Accent4 2" xfId="72"/>
    <cellStyle name="40% - Accent4 2 2" xfId="118"/>
    <cellStyle name="40% - Accent4 2 2 2" xfId="211"/>
    <cellStyle name="40% - Accent4 2 2 2 2" xfId="385"/>
    <cellStyle name="40% - Accent4 2 2 3" xfId="298"/>
    <cellStyle name="40% - Accent4 2 3" xfId="165"/>
    <cellStyle name="40% - Accent4 2 3 2" xfId="342"/>
    <cellStyle name="40% - Accent4 2 4" xfId="255"/>
    <cellStyle name="40% - Accent4 3" xfId="95"/>
    <cellStyle name="40% - Accent4 3 2" xfId="188"/>
    <cellStyle name="40% - Accent4 3 2 2" xfId="363"/>
    <cellStyle name="40% - Accent4 3 3" xfId="276"/>
    <cellStyle name="40% - Accent4 4" xfId="140"/>
    <cellStyle name="40% - Accent4 4 2" xfId="320"/>
    <cellStyle name="40% - Accent4 5" xfId="232"/>
    <cellStyle name="40% - Accent4 6" xfId="496"/>
    <cellStyle name="40% - Accent4 7" xfId="497"/>
    <cellStyle name="40% - Accent4 8" xfId="498"/>
    <cellStyle name="40% - Accent4 9" xfId="499"/>
    <cellStyle name="40% - Accent5" xfId="35" builtinId="47" customBuiltin="1"/>
    <cellStyle name="40% - Accent5 10" xfId="500"/>
    <cellStyle name="40% - Accent5 11" xfId="501"/>
    <cellStyle name="40% - Accent5 12" xfId="502"/>
    <cellStyle name="40% - Accent5 13" xfId="503"/>
    <cellStyle name="40% - Accent5 14" xfId="504"/>
    <cellStyle name="40% - Accent5 15" xfId="505"/>
    <cellStyle name="40% - Accent5 2" xfId="74"/>
    <cellStyle name="40% - Accent5 2 2" xfId="120"/>
    <cellStyle name="40% - Accent5 2 2 2" xfId="213"/>
    <cellStyle name="40% - Accent5 2 2 2 2" xfId="387"/>
    <cellStyle name="40% - Accent5 2 2 3" xfId="300"/>
    <cellStyle name="40% - Accent5 2 3" xfId="167"/>
    <cellStyle name="40% - Accent5 2 3 2" xfId="344"/>
    <cellStyle name="40% - Accent5 2 4" xfId="257"/>
    <cellStyle name="40% - Accent5 3" xfId="97"/>
    <cellStyle name="40% - Accent5 3 2" xfId="190"/>
    <cellStyle name="40% - Accent5 3 2 2" xfId="365"/>
    <cellStyle name="40% - Accent5 3 3" xfId="278"/>
    <cellStyle name="40% - Accent5 4" xfId="142"/>
    <cellStyle name="40% - Accent5 4 2" xfId="322"/>
    <cellStyle name="40% - Accent5 5" xfId="234"/>
    <cellStyle name="40% - Accent5 6" xfId="506"/>
    <cellStyle name="40% - Accent5 7" xfId="507"/>
    <cellStyle name="40% - Accent5 8" xfId="508"/>
    <cellStyle name="40% - Accent5 9" xfId="509"/>
    <cellStyle name="40% - Accent6" xfId="39" builtinId="51" customBuiltin="1"/>
    <cellStyle name="40% - Accent6 10" xfId="510"/>
    <cellStyle name="40% - Accent6 11" xfId="511"/>
    <cellStyle name="40% - Accent6 12" xfId="512"/>
    <cellStyle name="40% - Accent6 13" xfId="513"/>
    <cellStyle name="40% - Accent6 14" xfId="514"/>
    <cellStyle name="40% - Accent6 15" xfId="515"/>
    <cellStyle name="40% - Accent6 2" xfId="76"/>
    <cellStyle name="40% - Accent6 2 2" xfId="122"/>
    <cellStyle name="40% - Accent6 2 2 2" xfId="215"/>
    <cellStyle name="40% - Accent6 2 2 2 2" xfId="389"/>
    <cellStyle name="40% - Accent6 2 2 3" xfId="302"/>
    <cellStyle name="40% - Accent6 2 3" xfId="169"/>
    <cellStyle name="40% - Accent6 2 3 2" xfId="346"/>
    <cellStyle name="40% - Accent6 2 4" xfId="259"/>
    <cellStyle name="40% - Accent6 3" xfId="99"/>
    <cellStyle name="40% - Accent6 3 2" xfId="192"/>
    <cellStyle name="40% - Accent6 3 2 2" xfId="367"/>
    <cellStyle name="40% - Accent6 3 3" xfId="280"/>
    <cellStyle name="40% - Accent6 4" xfId="144"/>
    <cellStyle name="40% - Accent6 4 2" xfId="324"/>
    <cellStyle name="40% - Accent6 5" xfId="236"/>
    <cellStyle name="40% - Accent6 6" xfId="516"/>
    <cellStyle name="40% - Accent6 7" xfId="517"/>
    <cellStyle name="40% - Accent6 8" xfId="518"/>
    <cellStyle name="40% - Accent6 9" xfId="519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10" xfId="63"/>
    <cellStyle name="Normal 10 2" xfId="109"/>
    <cellStyle name="Normal 10 2 2" xfId="202"/>
    <cellStyle name="Normal 10 2 2 2" xfId="376"/>
    <cellStyle name="Normal 10 2 3" xfId="289"/>
    <cellStyle name="Normal 10 3" xfId="156"/>
    <cellStyle name="Normal 10 3 2" xfId="333"/>
    <cellStyle name="Normal 10 4" xfId="246"/>
    <cellStyle name="Normal 11" xfId="80"/>
    <cellStyle name="Normal 11 2" xfId="173"/>
    <cellStyle name="Normal 12" xfId="100"/>
    <cellStyle name="Normal 12 2" xfId="193"/>
    <cellStyle name="Normal 13" xfId="87"/>
    <cellStyle name="Normal 13 2" xfId="180"/>
    <cellStyle name="Normal 13 2 2" xfId="355"/>
    <cellStyle name="Normal 13 3" xfId="268"/>
    <cellStyle name="Normal 14" xfId="145"/>
    <cellStyle name="Normal 15" xfId="131"/>
    <cellStyle name="Normal 15 2" xfId="311"/>
    <cellStyle name="Normal 16" xfId="237"/>
    <cellStyle name="Normal 17" xfId="224"/>
    <cellStyle name="Normal 18" xfId="41"/>
    <cellStyle name="Normal 19" xfId="520"/>
    <cellStyle name="Normal 2" xfId="52"/>
    <cellStyle name="Normal 2 2" xfId="42"/>
    <cellStyle name="Normal 2 2 2" xfId="43"/>
    <cellStyle name="Normal 2 2 3" xfId="44"/>
    <cellStyle name="Normal 2 3" xfId="45"/>
    <cellStyle name="Normal 2 3 2" xfId="46"/>
    <cellStyle name="Normal 2 4" xfId="47"/>
    <cellStyle name="Normal 2 4 2" xfId="53"/>
    <cellStyle name="Normal 20" xfId="521"/>
    <cellStyle name="Normal 21" xfId="522"/>
    <cellStyle name="Normal 22" xfId="523"/>
    <cellStyle name="Normal 23" xfId="524"/>
    <cellStyle name="Normal 24" xfId="525"/>
    <cellStyle name="Normal 25" xfId="526"/>
    <cellStyle name="Normal 26" xfId="527"/>
    <cellStyle name="Normal 27" xfId="528"/>
    <cellStyle name="Normal 28" xfId="529"/>
    <cellStyle name="Normal 29" xfId="530"/>
    <cellStyle name="Normal 3" xfId="51"/>
    <cellStyle name="Normal 3 2" xfId="48"/>
    <cellStyle name="Normal 3 3" xfId="49"/>
    <cellStyle name="Normal 3 4" xfId="56"/>
    <cellStyle name="Normal 3 4 2" xfId="62"/>
    <cellStyle name="Normal 3 4 2 2" xfId="86"/>
    <cellStyle name="Normal 3 4 2 2 2" xfId="130"/>
    <cellStyle name="Normal 3 4 2 2 2 2" xfId="223"/>
    <cellStyle name="Normal 3 4 2 2 2 2 2" xfId="397"/>
    <cellStyle name="Normal 3 4 2 2 2 3" xfId="310"/>
    <cellStyle name="Normal 3 4 2 2 3" xfId="179"/>
    <cellStyle name="Normal 3 4 2 2 3 2" xfId="354"/>
    <cellStyle name="Normal 3 4 2 2 4" xfId="267"/>
    <cellStyle name="Normal 3 4 2 3" xfId="108"/>
    <cellStyle name="Normal 3 4 2 3 2" xfId="201"/>
    <cellStyle name="Normal 3 4 2 3 2 2" xfId="375"/>
    <cellStyle name="Normal 3 4 2 3 3" xfId="288"/>
    <cellStyle name="Normal 3 4 2 4" xfId="155"/>
    <cellStyle name="Normal 3 4 2 4 2" xfId="332"/>
    <cellStyle name="Normal 3 4 2 5" xfId="245"/>
    <cellStyle name="Normal 3 4 3" xfId="81"/>
    <cellStyle name="Normal 3 4 3 2" xfId="125"/>
    <cellStyle name="Normal 3 4 3 2 2" xfId="218"/>
    <cellStyle name="Normal 3 4 3 2 2 2" xfId="392"/>
    <cellStyle name="Normal 3 4 3 2 3" xfId="305"/>
    <cellStyle name="Normal 3 4 3 3" xfId="174"/>
    <cellStyle name="Normal 3 4 3 3 2" xfId="349"/>
    <cellStyle name="Normal 3 4 3 4" xfId="262"/>
    <cellStyle name="Normal 3 4 4" xfId="103"/>
    <cellStyle name="Normal 3 4 4 2" xfId="196"/>
    <cellStyle name="Normal 3 4 4 2 2" xfId="370"/>
    <cellStyle name="Normal 3 4 4 3" xfId="283"/>
    <cellStyle name="Normal 3 4 5" xfId="149"/>
    <cellStyle name="Normal 3 4 5 2" xfId="327"/>
    <cellStyle name="Normal 3 4 6" xfId="240"/>
    <cellStyle name="Normal 3 5" xfId="60"/>
    <cellStyle name="Normal 3 5 2" xfId="84"/>
    <cellStyle name="Normal 3 5 2 2" xfId="128"/>
    <cellStyle name="Normal 3 5 2 2 2" xfId="221"/>
    <cellStyle name="Normal 3 5 2 2 2 2" xfId="395"/>
    <cellStyle name="Normal 3 5 2 2 3" xfId="308"/>
    <cellStyle name="Normal 3 5 2 3" xfId="177"/>
    <cellStyle name="Normal 3 5 2 3 2" xfId="352"/>
    <cellStyle name="Normal 3 5 2 4" xfId="265"/>
    <cellStyle name="Normal 3 5 3" xfId="106"/>
    <cellStyle name="Normal 3 5 3 2" xfId="199"/>
    <cellStyle name="Normal 3 5 3 2 2" xfId="373"/>
    <cellStyle name="Normal 3 5 3 3" xfId="286"/>
    <cellStyle name="Normal 3 5 4" xfId="153"/>
    <cellStyle name="Normal 3 5 4 2" xfId="330"/>
    <cellStyle name="Normal 3 5 5" xfId="243"/>
    <cellStyle name="Normal 3 6" xfId="78"/>
    <cellStyle name="Normal 3 6 2" xfId="123"/>
    <cellStyle name="Normal 3 6 2 2" xfId="216"/>
    <cellStyle name="Normal 3 6 2 2 2" xfId="390"/>
    <cellStyle name="Normal 3 6 2 3" xfId="303"/>
    <cellStyle name="Normal 3 6 3" xfId="171"/>
    <cellStyle name="Normal 3 6 3 2" xfId="347"/>
    <cellStyle name="Normal 3 6 4" xfId="260"/>
    <cellStyle name="Normal 3 7" xfId="101"/>
    <cellStyle name="Normal 3 7 2" xfId="194"/>
    <cellStyle name="Normal 3 7 2 2" xfId="368"/>
    <cellStyle name="Normal 3 7 3" xfId="281"/>
    <cellStyle name="Normal 3 8" xfId="146"/>
    <cellStyle name="Normal 3 8 2" xfId="325"/>
    <cellStyle name="Normal 3 9" xfId="238"/>
    <cellStyle name="Normal 30" xfId="531"/>
    <cellStyle name="Normal 31" xfId="532"/>
    <cellStyle name="Normal 32" xfId="533"/>
    <cellStyle name="Normal 33" xfId="534"/>
    <cellStyle name="Normal 34" xfId="535"/>
    <cellStyle name="Normal 35" xfId="536"/>
    <cellStyle name="Normal 36" xfId="537"/>
    <cellStyle name="Normal 37" xfId="538"/>
    <cellStyle name="Normal 38" xfId="539"/>
    <cellStyle name="Normal 39" xfId="540"/>
    <cellStyle name="Normal 4" xfId="55"/>
    <cellStyle name="Normal 4 2" xfId="148"/>
    <cellStyle name="Normal 40" xfId="541"/>
    <cellStyle name="Normal 41" xfId="542"/>
    <cellStyle name="Normal 42" xfId="543"/>
    <cellStyle name="Normal 43" xfId="544"/>
    <cellStyle name="Normal 44" xfId="545"/>
    <cellStyle name="Normal 45" xfId="546"/>
    <cellStyle name="Normal 46" xfId="547"/>
    <cellStyle name="Normal 47" xfId="548"/>
    <cellStyle name="Normal 48" xfId="549"/>
    <cellStyle name="Normal 49" xfId="550"/>
    <cellStyle name="Normal 5" xfId="50"/>
    <cellStyle name="Normal 50" xfId="551"/>
    <cellStyle name="Normal 51" xfId="552"/>
    <cellStyle name="Normal 52" xfId="553"/>
    <cellStyle name="Normal 53" xfId="554"/>
    <cellStyle name="Normal 54" xfId="399"/>
    <cellStyle name="Normal 6" xfId="54"/>
    <cellStyle name="Normal 6 2" xfId="61"/>
    <cellStyle name="Normal 6 2 2" xfId="85"/>
    <cellStyle name="Normal 6 2 2 2" xfId="129"/>
    <cellStyle name="Normal 6 2 2 2 2" xfId="222"/>
    <cellStyle name="Normal 6 2 2 2 2 2" xfId="396"/>
    <cellStyle name="Normal 6 2 2 2 3" xfId="309"/>
    <cellStyle name="Normal 6 2 2 3" xfId="178"/>
    <cellStyle name="Normal 6 2 2 3 2" xfId="353"/>
    <cellStyle name="Normal 6 2 2 4" xfId="266"/>
    <cellStyle name="Normal 6 2 3" xfId="107"/>
    <cellStyle name="Normal 6 2 3 2" xfId="200"/>
    <cellStyle name="Normal 6 2 3 2 2" xfId="374"/>
    <cellStyle name="Normal 6 2 3 3" xfId="287"/>
    <cellStyle name="Normal 6 2 4" xfId="154"/>
    <cellStyle name="Normal 6 2 4 2" xfId="331"/>
    <cellStyle name="Normal 6 2 5" xfId="244"/>
    <cellStyle name="Normal 6 3" xfId="79"/>
    <cellStyle name="Normal 6 3 2" xfId="124"/>
    <cellStyle name="Normal 6 3 2 2" xfId="217"/>
    <cellStyle name="Normal 6 3 2 2 2" xfId="391"/>
    <cellStyle name="Normal 6 3 2 3" xfId="304"/>
    <cellStyle name="Normal 6 3 3" xfId="172"/>
    <cellStyle name="Normal 6 3 3 2" xfId="348"/>
    <cellStyle name="Normal 6 3 4" xfId="261"/>
    <cellStyle name="Normal 6 4" xfId="102"/>
    <cellStyle name="Normal 6 4 2" xfId="195"/>
    <cellStyle name="Normal 6 4 2 2" xfId="369"/>
    <cellStyle name="Normal 6 4 3" xfId="282"/>
    <cellStyle name="Normal 6 5" xfId="147"/>
    <cellStyle name="Normal 6 5 2" xfId="326"/>
    <cellStyle name="Normal 6 6" xfId="239"/>
    <cellStyle name="Normal 7" xfId="59"/>
    <cellStyle name="Normal 7 2" xfId="152"/>
    <cellStyle name="Normal 8" xfId="57"/>
    <cellStyle name="Normal 8 2" xfId="82"/>
    <cellStyle name="Normal 8 2 2" xfId="126"/>
    <cellStyle name="Normal 8 2 2 2" xfId="219"/>
    <cellStyle name="Normal 8 2 2 2 2" xfId="393"/>
    <cellStyle name="Normal 8 2 2 3" xfId="306"/>
    <cellStyle name="Normal 8 2 3" xfId="175"/>
    <cellStyle name="Normal 8 2 3 2" xfId="350"/>
    <cellStyle name="Normal 8 2 4" xfId="263"/>
    <cellStyle name="Normal 8 3" xfId="104"/>
    <cellStyle name="Normal 8 3 2" xfId="197"/>
    <cellStyle name="Normal 8 3 2 2" xfId="371"/>
    <cellStyle name="Normal 8 3 3" xfId="284"/>
    <cellStyle name="Normal 8 4" xfId="150"/>
    <cellStyle name="Normal 8 4 2" xfId="328"/>
    <cellStyle name="Normal 8 5" xfId="241"/>
    <cellStyle name="Normal 9" xfId="77"/>
    <cellStyle name="Normal 9 2" xfId="170"/>
    <cellStyle name="Note 10" xfId="555"/>
    <cellStyle name="Note 11" xfId="556"/>
    <cellStyle name="Note 12" xfId="557"/>
    <cellStyle name="Note 13" xfId="558"/>
    <cellStyle name="Note 14" xfId="559"/>
    <cellStyle name="Note 15" xfId="560"/>
    <cellStyle name="Note 16" xfId="561"/>
    <cellStyle name="Note 17" xfId="562"/>
    <cellStyle name="Note 18" xfId="563"/>
    <cellStyle name="Note 19" xfId="564"/>
    <cellStyle name="Note 2" xfId="58"/>
    <cellStyle name="Note 2 2" xfId="83"/>
    <cellStyle name="Note 2 2 2" xfId="127"/>
    <cellStyle name="Note 2 2 2 2" xfId="220"/>
    <cellStyle name="Note 2 2 2 2 2" xfId="394"/>
    <cellStyle name="Note 2 2 2 3" xfId="307"/>
    <cellStyle name="Note 2 2 3" xfId="176"/>
    <cellStyle name="Note 2 2 3 2" xfId="351"/>
    <cellStyle name="Note 2 2 4" xfId="264"/>
    <cellStyle name="Note 2 3" xfId="105"/>
    <cellStyle name="Note 2 3 2" xfId="198"/>
    <cellStyle name="Note 2 3 2 2" xfId="372"/>
    <cellStyle name="Note 2 3 3" xfId="285"/>
    <cellStyle name="Note 2 4" xfId="151"/>
    <cellStyle name="Note 2 4 2" xfId="329"/>
    <cellStyle name="Note 2 5" xfId="242"/>
    <cellStyle name="Note 20" xfId="565"/>
    <cellStyle name="Note 21" xfId="566"/>
    <cellStyle name="Note 22" xfId="567"/>
    <cellStyle name="Note 23" xfId="568"/>
    <cellStyle name="Note 3" xfId="64"/>
    <cellStyle name="Note 3 2" xfId="110"/>
    <cellStyle name="Note 3 2 2" xfId="203"/>
    <cellStyle name="Note 3 2 2 2" xfId="377"/>
    <cellStyle name="Note 3 2 3" xfId="290"/>
    <cellStyle name="Note 3 3" xfId="157"/>
    <cellStyle name="Note 3 3 2" xfId="334"/>
    <cellStyle name="Note 3 4" xfId="247"/>
    <cellStyle name="Note 4" xfId="132"/>
    <cellStyle name="Note 4 2" xfId="312"/>
    <cellStyle name="Note 5" xfId="569"/>
    <cellStyle name="Note 6" xfId="570"/>
    <cellStyle name="Note 7" xfId="571"/>
    <cellStyle name="Note 8" xfId="572"/>
    <cellStyle name="Note 9" xfId="573"/>
    <cellStyle name="Output" xfId="10" builtinId="21" customBuiltin="1"/>
    <cellStyle name="Percent" xfId="398" builtinId="5"/>
    <cellStyle name="Title" xfId="1" builtinId="15" customBuiltin="1"/>
    <cellStyle name="Total" xfId="16" builtinId="25" customBuiltin="1"/>
    <cellStyle name="Warning Text" xfId="14" builtinId="11" customBuiltin="1"/>
  </cellStyles>
  <dxfs count="4">
    <dxf>
      <numFmt numFmtId="2" formatCode="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theme="0"/>
        <name val="Calibri"/>
        <scheme val="minor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worksheet" Target="worksheets/sheet7.xml"/><Relationship Id="rId5" Type="http://schemas.openxmlformats.org/officeDocument/2006/relationships/chartsheet" Target="chartsheets/sheet1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5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Mean Velocity and Index Velocity,</a:t>
            </a:r>
            <a:r>
              <a:rPr lang="en-US" baseline="0"/>
              <a:t> Qms 162-319</a:t>
            </a:r>
            <a:endParaRPr lang="en-US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893072080813949"/>
          <c:y val="0.12332505306944008"/>
          <c:w val="0.86190921048870006"/>
          <c:h val="0.76280912254389255"/>
        </c:manualLayout>
      </c:layout>
      <c:scatterChart>
        <c:scatterStyle val="lineMarker"/>
        <c:varyColors val="0"/>
        <c:ser>
          <c:idx val="0"/>
          <c:order val="0"/>
          <c:tx>
            <c:v>Measured Mean Velocity, ft/s</c:v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Qm_Summary!$H$170:$H$327</c:f>
              <c:numCache>
                <c:formatCode>0.00</c:formatCode>
                <c:ptCount val="158"/>
                <c:pt idx="0">
                  <c:v>1.948</c:v>
                </c:pt>
                <c:pt idx="1">
                  <c:v>1.97</c:v>
                </c:pt>
                <c:pt idx="2">
                  <c:v>1.93</c:v>
                </c:pt>
                <c:pt idx="3">
                  <c:v>1.95</c:v>
                </c:pt>
                <c:pt idx="4">
                  <c:v>1.45</c:v>
                </c:pt>
                <c:pt idx="5">
                  <c:v>1.49</c:v>
                </c:pt>
                <c:pt idx="6">
                  <c:v>1.56</c:v>
                </c:pt>
                <c:pt idx="7">
                  <c:v>1.57</c:v>
                </c:pt>
                <c:pt idx="8">
                  <c:v>1.93</c:v>
                </c:pt>
                <c:pt idx="9">
                  <c:v>1.91</c:v>
                </c:pt>
                <c:pt idx="10">
                  <c:v>1.89</c:v>
                </c:pt>
                <c:pt idx="11">
                  <c:v>1.9</c:v>
                </c:pt>
                <c:pt idx="12">
                  <c:v>-1.54</c:v>
                </c:pt>
                <c:pt idx="13">
                  <c:v>-1.58</c:v>
                </c:pt>
                <c:pt idx="14">
                  <c:v>-1.52</c:v>
                </c:pt>
                <c:pt idx="15">
                  <c:v>-1.54</c:v>
                </c:pt>
                <c:pt idx="16">
                  <c:v>-1.71</c:v>
                </c:pt>
                <c:pt idx="17">
                  <c:v>-1.71</c:v>
                </c:pt>
                <c:pt idx="18">
                  <c:v>-1.71</c:v>
                </c:pt>
                <c:pt idx="19">
                  <c:v>-1.73</c:v>
                </c:pt>
                <c:pt idx="20">
                  <c:v>-1.3</c:v>
                </c:pt>
                <c:pt idx="21">
                  <c:v>-1.2</c:v>
                </c:pt>
                <c:pt idx="22">
                  <c:v>-1.24</c:v>
                </c:pt>
                <c:pt idx="23">
                  <c:v>-1.28</c:v>
                </c:pt>
                <c:pt idx="24">
                  <c:v>-0.68</c:v>
                </c:pt>
                <c:pt idx="25">
                  <c:v>-0.69</c:v>
                </c:pt>
                <c:pt idx="26">
                  <c:v>-0.66</c:v>
                </c:pt>
                <c:pt idx="27">
                  <c:v>-0.54</c:v>
                </c:pt>
                <c:pt idx="28">
                  <c:v>1.29</c:v>
                </c:pt>
                <c:pt idx="29">
                  <c:v>1.25</c:v>
                </c:pt>
                <c:pt idx="30">
                  <c:v>1.25</c:v>
                </c:pt>
                <c:pt idx="31">
                  <c:v>1.24</c:v>
                </c:pt>
                <c:pt idx="32">
                  <c:v>1.1536</c:v>
                </c:pt>
                <c:pt idx="33">
                  <c:v>1.29</c:v>
                </c:pt>
                <c:pt idx="34">
                  <c:v>1.3959999999999999</c:v>
                </c:pt>
                <c:pt idx="35">
                  <c:v>1.4525000000000001</c:v>
                </c:pt>
                <c:pt idx="36">
                  <c:v>-1.5237142857142858</c:v>
                </c:pt>
                <c:pt idx="37">
                  <c:v>-1.525857142857143</c:v>
                </c:pt>
                <c:pt idx="38">
                  <c:v>-1.5621666666666665</c:v>
                </c:pt>
                <c:pt idx="39">
                  <c:v>-1.5381250000000002</c:v>
                </c:pt>
                <c:pt idx="40">
                  <c:v>-1.5063333333333333</c:v>
                </c:pt>
                <c:pt idx="41">
                  <c:v>-1.4884999999999999</c:v>
                </c:pt>
                <c:pt idx="42">
                  <c:v>-1.4384000000000001</c:v>
                </c:pt>
                <c:pt idx="43">
                  <c:v>-1.4445000000000003</c:v>
                </c:pt>
                <c:pt idx="44">
                  <c:v>0.43640000000000007</c:v>
                </c:pt>
                <c:pt idx="45">
                  <c:v>8.2750000000000004E-2</c:v>
                </c:pt>
                <c:pt idx="46">
                  <c:v>-0.26666666666666666</c:v>
                </c:pt>
                <c:pt idx="47">
                  <c:v>-0.67</c:v>
                </c:pt>
                <c:pt idx="48">
                  <c:v>1.1397999999999999</c:v>
                </c:pt>
                <c:pt idx="49">
                  <c:v>1.1904285714285716</c:v>
                </c:pt>
                <c:pt idx="50">
                  <c:v>1.1971250000000002</c:v>
                </c:pt>
                <c:pt idx="51">
                  <c:v>1.2111666666666667</c:v>
                </c:pt>
                <c:pt idx="52">
                  <c:v>2.0157999999999996</c:v>
                </c:pt>
                <c:pt idx="53">
                  <c:v>1.9744999999999999</c:v>
                </c:pt>
                <c:pt idx="54">
                  <c:v>1.9612499999999999</c:v>
                </c:pt>
                <c:pt idx="55">
                  <c:v>1.9253333333333333</c:v>
                </c:pt>
                <c:pt idx="56">
                  <c:v>1.6269999999999998</c:v>
                </c:pt>
                <c:pt idx="57">
                  <c:v>1.6342000000000003</c:v>
                </c:pt>
                <c:pt idx="58">
                  <c:v>1.63775</c:v>
                </c:pt>
                <c:pt idx="59">
                  <c:v>1.7053333333333336</c:v>
                </c:pt>
                <c:pt idx="60" formatCode="General">
                  <c:v>1.64</c:v>
                </c:pt>
                <c:pt idx="61" formatCode="General">
                  <c:v>1.61</c:v>
                </c:pt>
                <c:pt idx="62" formatCode="General">
                  <c:v>1.62</c:v>
                </c:pt>
                <c:pt idx="63" formatCode="General">
                  <c:v>1.59</c:v>
                </c:pt>
                <c:pt idx="64" formatCode="General">
                  <c:v>1.54</c:v>
                </c:pt>
                <c:pt idx="65" formatCode="General">
                  <c:v>1.58</c:v>
                </c:pt>
                <c:pt idx="66" formatCode="General">
                  <c:v>1.64</c:v>
                </c:pt>
                <c:pt idx="67" formatCode="General">
                  <c:v>1.65</c:v>
                </c:pt>
                <c:pt idx="68" formatCode="General">
                  <c:v>1.73</c:v>
                </c:pt>
                <c:pt idx="69" formatCode="General">
                  <c:v>1.72</c:v>
                </c:pt>
                <c:pt idx="70" formatCode="General">
                  <c:v>1.73</c:v>
                </c:pt>
                <c:pt idx="71" formatCode="General">
                  <c:v>1.76</c:v>
                </c:pt>
                <c:pt idx="72" formatCode="General">
                  <c:v>1.8</c:v>
                </c:pt>
                <c:pt idx="73" formatCode="General">
                  <c:v>1.79</c:v>
                </c:pt>
                <c:pt idx="74" formatCode="General">
                  <c:v>1.79</c:v>
                </c:pt>
                <c:pt idx="75" formatCode="General">
                  <c:v>1.79</c:v>
                </c:pt>
                <c:pt idx="76" formatCode="General">
                  <c:v>1.74</c:v>
                </c:pt>
                <c:pt idx="77" formatCode="General">
                  <c:v>1.7</c:v>
                </c:pt>
                <c:pt idx="78" formatCode="General">
                  <c:v>1.69</c:v>
                </c:pt>
                <c:pt idx="79" formatCode="General">
                  <c:v>1.65</c:v>
                </c:pt>
                <c:pt idx="80" formatCode="General">
                  <c:v>1.61</c:v>
                </c:pt>
                <c:pt idx="81" formatCode="General">
                  <c:v>1.55</c:v>
                </c:pt>
                <c:pt idx="82" formatCode="General">
                  <c:v>1.46</c:v>
                </c:pt>
                <c:pt idx="83" formatCode="General">
                  <c:v>1.38</c:v>
                </c:pt>
                <c:pt idx="84" formatCode="General">
                  <c:v>1.27</c:v>
                </c:pt>
                <c:pt idx="85" formatCode="General">
                  <c:v>1.1499999999999999</c:v>
                </c:pt>
                <c:pt idx="86" formatCode="General">
                  <c:v>1.01</c:v>
                </c:pt>
                <c:pt idx="87" formatCode="General">
                  <c:v>0.84</c:v>
                </c:pt>
                <c:pt idx="88" formatCode="General">
                  <c:v>0.6</c:v>
                </c:pt>
                <c:pt idx="89" formatCode="General">
                  <c:v>0.44</c:v>
                </c:pt>
                <c:pt idx="90" formatCode="General">
                  <c:v>0.23</c:v>
                </c:pt>
                <c:pt idx="91" formatCode="General">
                  <c:v>0.03</c:v>
                </c:pt>
                <c:pt idx="92" formatCode="General">
                  <c:v>-0.25</c:v>
                </c:pt>
                <c:pt idx="93" formatCode="General">
                  <c:v>-0.45</c:v>
                </c:pt>
                <c:pt idx="94" formatCode="General">
                  <c:v>-0.66</c:v>
                </c:pt>
                <c:pt idx="95" formatCode="General">
                  <c:v>-0.96</c:v>
                </c:pt>
                <c:pt idx="96" formatCode="General">
                  <c:v>-1.06</c:v>
                </c:pt>
                <c:pt idx="97" formatCode="General">
                  <c:v>-1.1200000000000001</c:v>
                </c:pt>
                <c:pt idx="98" formatCode="General">
                  <c:v>-1.27</c:v>
                </c:pt>
                <c:pt idx="99" formatCode="General">
                  <c:v>-1.35</c:v>
                </c:pt>
                <c:pt idx="100" formatCode="General">
                  <c:v>-1.39</c:v>
                </c:pt>
                <c:pt idx="101" formatCode="General">
                  <c:v>-1.49</c:v>
                </c:pt>
                <c:pt idx="102" formatCode="General">
                  <c:v>-1.4</c:v>
                </c:pt>
                <c:pt idx="103" formatCode="General">
                  <c:v>-1.47</c:v>
                </c:pt>
                <c:pt idx="104" formatCode="General">
                  <c:v>-1.48</c:v>
                </c:pt>
                <c:pt idx="105" formatCode="General">
                  <c:v>-1.54</c:v>
                </c:pt>
                <c:pt idx="106" formatCode="General">
                  <c:v>-1.59</c:v>
                </c:pt>
                <c:pt idx="107" formatCode="General">
                  <c:v>-1.64</c:v>
                </c:pt>
                <c:pt idx="108" formatCode="General">
                  <c:v>-1.66</c:v>
                </c:pt>
                <c:pt idx="109" formatCode="General">
                  <c:v>-1.65</c:v>
                </c:pt>
                <c:pt idx="110" formatCode="General">
                  <c:v>-1.73</c:v>
                </c:pt>
                <c:pt idx="111" formatCode="General">
                  <c:v>-1.73</c:v>
                </c:pt>
                <c:pt idx="112" formatCode="General">
                  <c:v>-1.88</c:v>
                </c:pt>
                <c:pt idx="113" formatCode="General">
                  <c:v>-1.86</c:v>
                </c:pt>
                <c:pt idx="114" formatCode="General">
                  <c:v>-1.88</c:v>
                </c:pt>
                <c:pt idx="115" formatCode="General">
                  <c:v>-1.97</c:v>
                </c:pt>
                <c:pt idx="116" formatCode="General">
                  <c:v>-1.9</c:v>
                </c:pt>
                <c:pt idx="117" formatCode="General">
                  <c:v>-1.97</c:v>
                </c:pt>
                <c:pt idx="118" formatCode="General">
                  <c:v>-1.97</c:v>
                </c:pt>
                <c:pt idx="119" formatCode="General">
                  <c:v>-2.02</c:v>
                </c:pt>
                <c:pt idx="120" formatCode="General">
                  <c:v>-1.9</c:v>
                </c:pt>
                <c:pt idx="121" formatCode="General">
                  <c:v>-1.96</c:v>
                </c:pt>
                <c:pt idx="122" formatCode="General">
                  <c:v>-1.93</c:v>
                </c:pt>
                <c:pt idx="123" formatCode="General">
                  <c:v>-1.92</c:v>
                </c:pt>
                <c:pt idx="124" formatCode="General">
                  <c:v>-1.91</c:v>
                </c:pt>
                <c:pt idx="125" formatCode="General">
                  <c:v>-1.86</c:v>
                </c:pt>
                <c:pt idx="126" formatCode="General">
                  <c:v>-1.77</c:v>
                </c:pt>
                <c:pt idx="127" formatCode="General">
                  <c:v>-1.77</c:v>
                </c:pt>
                <c:pt idx="128" formatCode="General">
                  <c:v>-1.63</c:v>
                </c:pt>
                <c:pt idx="129" formatCode="General">
                  <c:v>-1.58</c:v>
                </c:pt>
                <c:pt idx="130" formatCode="General">
                  <c:v>-1.55</c:v>
                </c:pt>
                <c:pt idx="131" formatCode="General">
                  <c:v>-1.46</c:v>
                </c:pt>
                <c:pt idx="132" formatCode="General">
                  <c:v>-1.45</c:v>
                </c:pt>
                <c:pt idx="133" formatCode="General">
                  <c:v>-1.37</c:v>
                </c:pt>
                <c:pt idx="134" formatCode="General">
                  <c:v>-1.32</c:v>
                </c:pt>
                <c:pt idx="135" formatCode="General">
                  <c:v>-1.25</c:v>
                </c:pt>
                <c:pt idx="136" formatCode="General">
                  <c:v>-1.1200000000000001</c:v>
                </c:pt>
                <c:pt idx="137" formatCode="General">
                  <c:v>-0.98</c:v>
                </c:pt>
                <c:pt idx="138" formatCode="General">
                  <c:v>-0.83</c:v>
                </c:pt>
                <c:pt idx="139" formatCode="General">
                  <c:v>-0.56999999999999995</c:v>
                </c:pt>
                <c:pt idx="140" formatCode="General">
                  <c:v>-0.25</c:v>
                </c:pt>
                <c:pt idx="141" formatCode="General">
                  <c:v>-0.11</c:v>
                </c:pt>
                <c:pt idx="142" formatCode="General">
                  <c:v>0.08</c:v>
                </c:pt>
                <c:pt idx="143" formatCode="General">
                  <c:v>0.25</c:v>
                </c:pt>
                <c:pt idx="144" formatCode="General">
                  <c:v>0.42</c:v>
                </c:pt>
                <c:pt idx="145" formatCode="General">
                  <c:v>0.56999999999999995</c:v>
                </c:pt>
                <c:pt idx="146" formatCode="General">
                  <c:v>0.67</c:v>
                </c:pt>
                <c:pt idx="147" formatCode="General">
                  <c:v>0.77</c:v>
                </c:pt>
                <c:pt idx="148" formatCode="General">
                  <c:v>0.81</c:v>
                </c:pt>
                <c:pt idx="149" formatCode="General">
                  <c:v>0.84</c:v>
                </c:pt>
                <c:pt idx="150" formatCode="General">
                  <c:v>0.93</c:v>
                </c:pt>
                <c:pt idx="151" formatCode="General">
                  <c:v>1.07</c:v>
                </c:pt>
                <c:pt idx="152" formatCode="General">
                  <c:v>1.1200000000000001</c:v>
                </c:pt>
                <c:pt idx="153" formatCode="General">
                  <c:v>1.26</c:v>
                </c:pt>
                <c:pt idx="154" formatCode="General">
                  <c:v>1.19</c:v>
                </c:pt>
                <c:pt idx="155" formatCode="General">
                  <c:v>1.17</c:v>
                </c:pt>
                <c:pt idx="156" formatCode="General">
                  <c:v>1.22</c:v>
                </c:pt>
                <c:pt idx="157" formatCode="General">
                  <c:v>1.27</c:v>
                </c:pt>
              </c:numCache>
            </c:numRef>
          </c:xVal>
          <c:yVal>
            <c:numRef>
              <c:f>Qm_Summary!$I$170:$I$327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3240552"/>
        <c:axId val="133236952"/>
      </c:scatterChart>
      <c:valAx>
        <c:axId val="263240552"/>
        <c:scaling>
          <c:orientation val="minMax"/>
        </c:scaling>
        <c:delete val="0"/>
        <c:axPos val="b"/>
        <c:majorGridlines>
          <c:spPr>
            <a:ln w="19050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i="0" baseline="0">
                    <a:effectLst/>
                  </a:rPr>
                  <a:t>Index Velocity, ft/s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0.38774124394518072"/>
              <c:y val="0.9261677633129153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5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6952"/>
        <c:crossesAt val="0"/>
        <c:crossBetween val="midCat"/>
      </c:valAx>
      <c:valAx>
        <c:axId val="133236952"/>
        <c:scaling>
          <c:orientation val="minMax"/>
          <c:max val="2.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5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 b="1" i="0" baseline="0">
                    <a:effectLst/>
                  </a:rPr>
                  <a:t>Measured Mean Velocity, ft/s</a:t>
                </a:r>
                <a:endParaRPr lang="en-US" sz="1050">
                  <a:effectLst/>
                </a:endParaRPr>
              </a:p>
            </c:rich>
          </c:tx>
          <c:layout>
            <c:manualLayout>
              <c:xMode val="edge"/>
              <c:yMode val="edge"/>
              <c:x val="2.0865939787141127E-2"/>
              <c:y val="0.308387118394857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5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3240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Slow River Index Velocity Rating #2 - with Validation Qms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7.2048916962302798E-2"/>
          <c:y val="8.0787322159616579E-2"/>
          <c:w val="0.88626044821320404"/>
          <c:h val="0.85024877234597296"/>
        </c:manualLayout>
      </c:layout>
      <c:scatterChart>
        <c:scatterStyle val="lineMarker"/>
        <c:varyColors val="0"/>
        <c:ser>
          <c:idx val="2"/>
          <c:order val="0"/>
          <c:tx>
            <c:v>Rating 2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Qm_Summary!$I$170:$I$339</c:f>
              <c:numCache>
                <c:formatCode>0.00</c:formatCode>
                <c:ptCount val="170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  <c:pt idx="158">
                  <c:v>1.5413251007057216</c:v>
                </c:pt>
                <c:pt idx="159">
                  <c:v>1.5941092396886563</c:v>
                </c:pt>
                <c:pt idx="160">
                  <c:v>1.5648991577539979</c:v>
                </c:pt>
                <c:pt idx="161">
                  <c:v>1.557721404963478</c:v>
                </c:pt>
                <c:pt idx="162">
                  <c:v>1.4865676850050433</c:v>
                </c:pt>
                <c:pt idx="163">
                  <c:v>1.4486135078418909</c:v>
                </c:pt>
                <c:pt idx="164">
                  <c:v>1.3771850200564653</c:v>
                </c:pt>
                <c:pt idx="165">
                  <c:v>1.3049183476877459</c:v>
                </c:pt>
                <c:pt idx="166">
                  <c:v>1.1974282628036277</c:v>
                </c:pt>
                <c:pt idx="167">
                  <c:v>1.1499195860123412</c:v>
                </c:pt>
                <c:pt idx="168">
                  <c:v>1.1761805718405789</c:v>
                </c:pt>
                <c:pt idx="169">
                  <c:v>1.1602998528595576</c:v>
                </c:pt>
              </c:numCache>
            </c:numRef>
          </c:xVal>
          <c:yVal>
            <c:numRef>
              <c:f>Qm_Summary!$I$170:$I$339</c:f>
              <c:numCache>
                <c:formatCode>0.00</c:formatCode>
                <c:ptCount val="170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  <c:pt idx="158">
                  <c:v>1.5413251007057216</c:v>
                </c:pt>
                <c:pt idx="159">
                  <c:v>1.5941092396886563</c:v>
                </c:pt>
                <c:pt idx="160">
                  <c:v>1.5648991577539979</c:v>
                </c:pt>
                <c:pt idx="161">
                  <c:v>1.557721404963478</c:v>
                </c:pt>
                <c:pt idx="162">
                  <c:v>1.4865676850050433</c:v>
                </c:pt>
                <c:pt idx="163">
                  <c:v>1.4486135078418909</c:v>
                </c:pt>
                <c:pt idx="164">
                  <c:v>1.3771850200564653</c:v>
                </c:pt>
                <c:pt idx="165">
                  <c:v>1.3049183476877459</c:v>
                </c:pt>
                <c:pt idx="166">
                  <c:v>1.1974282628036277</c:v>
                </c:pt>
                <c:pt idx="167">
                  <c:v>1.1499195860123412</c:v>
                </c:pt>
                <c:pt idx="168">
                  <c:v>1.1761805718405789</c:v>
                </c:pt>
                <c:pt idx="169">
                  <c:v>1.1602998528595576</c:v>
                </c:pt>
              </c:numCache>
            </c:numRef>
          </c:yVal>
          <c:smooth val="0"/>
          <c:extLst/>
        </c:ser>
        <c:ser>
          <c:idx val="0"/>
          <c:order val="1"/>
          <c:tx>
            <c:v>Calibration Qms</c:v>
          </c:tx>
          <c:spPr>
            <a:ln w="28575">
              <a:noFill/>
            </a:ln>
          </c:spPr>
          <c:xVal>
            <c:numRef>
              <c:f>Qm_Summary!$J$170:$J$327</c:f>
              <c:numCache>
                <c:formatCode>0.00</c:formatCode>
                <c:ptCount val="158"/>
                <c:pt idx="0">
                  <c:v>1.660396</c:v>
                </c:pt>
                <c:pt idx="1">
                  <c:v>1.6796899999999999</c:v>
                </c:pt>
                <c:pt idx="2">
                  <c:v>1.6446099999999999</c:v>
                </c:pt>
                <c:pt idx="3">
                  <c:v>1.66215</c:v>
                </c:pt>
                <c:pt idx="4">
                  <c:v>1.2236499999999999</c:v>
                </c:pt>
                <c:pt idx="5">
                  <c:v>1.2587299999999999</c:v>
                </c:pt>
                <c:pt idx="6">
                  <c:v>1.32012</c:v>
                </c:pt>
                <c:pt idx="7">
                  <c:v>1.3288899999999999</c:v>
                </c:pt>
                <c:pt idx="8">
                  <c:v>1.6446099999999999</c:v>
                </c:pt>
                <c:pt idx="9">
                  <c:v>1.6270699999999998</c:v>
                </c:pt>
                <c:pt idx="10">
                  <c:v>1.6095299999999999</c:v>
                </c:pt>
                <c:pt idx="11">
                  <c:v>1.6182999999999998</c:v>
                </c:pt>
                <c:pt idx="12">
                  <c:v>-1.3985800000000002</c:v>
                </c:pt>
                <c:pt idx="13">
                  <c:v>-1.4336600000000002</c:v>
                </c:pt>
                <c:pt idx="14">
                  <c:v>-1.38104</c:v>
                </c:pt>
                <c:pt idx="15">
                  <c:v>-1.3985800000000002</c:v>
                </c:pt>
                <c:pt idx="16">
                  <c:v>-1.5476700000000001</c:v>
                </c:pt>
                <c:pt idx="17">
                  <c:v>-1.5476700000000001</c:v>
                </c:pt>
                <c:pt idx="18">
                  <c:v>-1.5476700000000001</c:v>
                </c:pt>
                <c:pt idx="19">
                  <c:v>-1.56521</c:v>
                </c:pt>
                <c:pt idx="20">
                  <c:v>-1.1881000000000002</c:v>
                </c:pt>
                <c:pt idx="21">
                  <c:v>-1.1004</c:v>
                </c:pt>
                <c:pt idx="22">
                  <c:v>-1.13548</c:v>
                </c:pt>
                <c:pt idx="23">
                  <c:v>-1.17056</c:v>
                </c:pt>
                <c:pt idx="24">
                  <c:v>-0.64436000000000004</c:v>
                </c:pt>
                <c:pt idx="25">
                  <c:v>-0.65312999999999999</c:v>
                </c:pt>
                <c:pt idx="26">
                  <c:v>-0.62682000000000004</c:v>
                </c:pt>
                <c:pt idx="27">
                  <c:v>-0.52158000000000004</c:v>
                </c:pt>
                <c:pt idx="28">
                  <c:v>1.0833299999999999</c:v>
                </c:pt>
                <c:pt idx="29">
                  <c:v>1.0482499999999999</c:v>
                </c:pt>
                <c:pt idx="30">
                  <c:v>1.0482499999999999</c:v>
                </c:pt>
                <c:pt idx="31">
                  <c:v>1.03948</c:v>
                </c:pt>
                <c:pt idx="32">
                  <c:v>0.96370719999999999</c:v>
                </c:pt>
                <c:pt idx="33">
                  <c:v>1.0833299999999999</c:v>
                </c:pt>
                <c:pt idx="34">
                  <c:v>1.1762919999999999</c:v>
                </c:pt>
                <c:pt idx="35">
                  <c:v>1.2258425000000002</c:v>
                </c:pt>
                <c:pt idx="36">
                  <c:v>-1.3842974285714287</c:v>
                </c:pt>
                <c:pt idx="37">
                  <c:v>-1.3861767142857144</c:v>
                </c:pt>
                <c:pt idx="38">
                  <c:v>-1.4180201666666665</c:v>
                </c:pt>
                <c:pt idx="39">
                  <c:v>-1.3969356250000002</c:v>
                </c:pt>
                <c:pt idx="40">
                  <c:v>-1.3690543333333334</c:v>
                </c:pt>
                <c:pt idx="41">
                  <c:v>-1.3534145</c:v>
                </c:pt>
                <c:pt idx="42">
                  <c:v>-1.3094768000000001</c:v>
                </c:pt>
                <c:pt idx="43">
                  <c:v>-1.3148265000000003</c:v>
                </c:pt>
                <c:pt idx="44">
                  <c:v>0.3347228000000001</c:v>
                </c:pt>
                <c:pt idx="45">
                  <c:v>2.4571750000000003E-2</c:v>
                </c:pt>
                <c:pt idx="46">
                  <c:v>-0.28186666666666665</c:v>
                </c:pt>
                <c:pt idx="47">
                  <c:v>-0.6355900000000001</c:v>
                </c:pt>
                <c:pt idx="48">
                  <c:v>0.95160459999999991</c:v>
                </c:pt>
                <c:pt idx="49">
                  <c:v>0.99600585714285716</c:v>
                </c:pt>
                <c:pt idx="50">
                  <c:v>1.0018786250000002</c:v>
                </c:pt>
                <c:pt idx="51">
                  <c:v>1.0141931666666666</c:v>
                </c:pt>
                <c:pt idx="52">
                  <c:v>1.7198565999999995</c:v>
                </c:pt>
                <c:pt idx="53">
                  <c:v>1.6836365</c:v>
                </c:pt>
                <c:pt idx="54">
                  <c:v>1.67201625</c:v>
                </c:pt>
                <c:pt idx="55">
                  <c:v>1.6405173333333334</c:v>
                </c:pt>
                <c:pt idx="56">
                  <c:v>1.3788789999999997</c:v>
                </c:pt>
                <c:pt idx="57">
                  <c:v>1.3851934000000001</c:v>
                </c:pt>
                <c:pt idx="58">
                  <c:v>1.3883067499999999</c:v>
                </c:pt>
                <c:pt idx="59">
                  <c:v>1.4475773333333335</c:v>
                </c:pt>
                <c:pt idx="60">
                  <c:v>1.39028</c:v>
                </c:pt>
                <c:pt idx="61">
                  <c:v>1.3639700000000001</c:v>
                </c:pt>
                <c:pt idx="62">
                  <c:v>1.3727400000000001</c:v>
                </c:pt>
                <c:pt idx="63">
                  <c:v>1.34643</c:v>
                </c:pt>
                <c:pt idx="64">
                  <c:v>1.3025800000000001</c:v>
                </c:pt>
                <c:pt idx="65">
                  <c:v>1.3376600000000001</c:v>
                </c:pt>
                <c:pt idx="66">
                  <c:v>1.39028</c:v>
                </c:pt>
                <c:pt idx="67">
                  <c:v>1.3990499999999999</c:v>
                </c:pt>
                <c:pt idx="68">
                  <c:v>1.4692099999999999</c:v>
                </c:pt>
                <c:pt idx="69">
                  <c:v>1.46044</c:v>
                </c:pt>
                <c:pt idx="70">
                  <c:v>1.4692099999999999</c:v>
                </c:pt>
                <c:pt idx="71">
                  <c:v>1.49552</c:v>
                </c:pt>
                <c:pt idx="72">
                  <c:v>1.5306</c:v>
                </c:pt>
                <c:pt idx="73">
                  <c:v>1.52183</c:v>
                </c:pt>
                <c:pt idx="74">
                  <c:v>1.52183</c:v>
                </c:pt>
                <c:pt idx="75">
                  <c:v>1.52183</c:v>
                </c:pt>
                <c:pt idx="76">
                  <c:v>1.4779799999999998</c:v>
                </c:pt>
                <c:pt idx="77">
                  <c:v>1.4428999999999998</c:v>
                </c:pt>
                <c:pt idx="78">
                  <c:v>1.4341299999999999</c:v>
                </c:pt>
                <c:pt idx="79">
                  <c:v>1.3990499999999999</c:v>
                </c:pt>
                <c:pt idx="80">
                  <c:v>1.3639700000000001</c:v>
                </c:pt>
                <c:pt idx="81">
                  <c:v>1.31135</c:v>
                </c:pt>
                <c:pt idx="82">
                  <c:v>1.2324199999999998</c:v>
                </c:pt>
                <c:pt idx="83">
                  <c:v>1.1622599999999998</c:v>
                </c:pt>
                <c:pt idx="84">
                  <c:v>1.06579</c:v>
                </c:pt>
                <c:pt idx="85">
                  <c:v>0.96054999999999979</c:v>
                </c:pt>
                <c:pt idx="86">
                  <c:v>0.83777000000000001</c:v>
                </c:pt>
                <c:pt idx="87">
                  <c:v>0.68867999999999996</c:v>
                </c:pt>
                <c:pt idx="88">
                  <c:v>0.47820000000000001</c:v>
                </c:pt>
                <c:pt idx="89">
                  <c:v>0.33788000000000001</c:v>
                </c:pt>
                <c:pt idx="90">
                  <c:v>0.15371000000000001</c:v>
                </c:pt>
                <c:pt idx="91">
                  <c:v>-2.1690000000000001E-2</c:v>
                </c:pt>
                <c:pt idx="92">
                  <c:v>-0.26724999999999999</c:v>
                </c:pt>
                <c:pt idx="93">
                  <c:v>-0.44264999999999999</c:v>
                </c:pt>
                <c:pt idx="94">
                  <c:v>-0.62682000000000004</c:v>
                </c:pt>
                <c:pt idx="95">
                  <c:v>-0.88992000000000004</c:v>
                </c:pt>
                <c:pt idx="96">
                  <c:v>-0.97762000000000004</c:v>
                </c:pt>
                <c:pt idx="97">
                  <c:v>-1.03024</c:v>
                </c:pt>
                <c:pt idx="98">
                  <c:v>-1.1617900000000001</c:v>
                </c:pt>
                <c:pt idx="99">
                  <c:v>-1.2319500000000001</c:v>
                </c:pt>
                <c:pt idx="100">
                  <c:v>-1.2670299999999999</c:v>
                </c:pt>
                <c:pt idx="101">
                  <c:v>-1.35473</c:v>
                </c:pt>
                <c:pt idx="102">
                  <c:v>-1.2758</c:v>
                </c:pt>
                <c:pt idx="103">
                  <c:v>-1.3371900000000001</c:v>
                </c:pt>
                <c:pt idx="104">
                  <c:v>-1.34596</c:v>
                </c:pt>
                <c:pt idx="105">
                  <c:v>-1.3985800000000002</c:v>
                </c:pt>
                <c:pt idx="106">
                  <c:v>-1.4424300000000001</c:v>
                </c:pt>
                <c:pt idx="107">
                  <c:v>-1.48628</c:v>
                </c:pt>
                <c:pt idx="108">
                  <c:v>-1.5038199999999999</c:v>
                </c:pt>
                <c:pt idx="109">
                  <c:v>-1.49505</c:v>
                </c:pt>
                <c:pt idx="110">
                  <c:v>-1.56521</c:v>
                </c:pt>
                <c:pt idx="111">
                  <c:v>-1.56521</c:v>
                </c:pt>
                <c:pt idx="112">
                  <c:v>-1.69676</c:v>
                </c:pt>
                <c:pt idx="113">
                  <c:v>-1.6792200000000002</c:v>
                </c:pt>
                <c:pt idx="114">
                  <c:v>-1.69676</c:v>
                </c:pt>
                <c:pt idx="115">
                  <c:v>-1.77569</c:v>
                </c:pt>
                <c:pt idx="116">
                  <c:v>-1.7142999999999999</c:v>
                </c:pt>
                <c:pt idx="117">
                  <c:v>-1.77569</c:v>
                </c:pt>
                <c:pt idx="118">
                  <c:v>-1.77569</c:v>
                </c:pt>
                <c:pt idx="119">
                  <c:v>-1.8195400000000002</c:v>
                </c:pt>
                <c:pt idx="120">
                  <c:v>-1.7142999999999999</c:v>
                </c:pt>
                <c:pt idx="121">
                  <c:v>-1.76692</c:v>
                </c:pt>
                <c:pt idx="122">
                  <c:v>-1.74061</c:v>
                </c:pt>
                <c:pt idx="123">
                  <c:v>-1.73184</c:v>
                </c:pt>
                <c:pt idx="124">
                  <c:v>-1.7230699999999999</c:v>
                </c:pt>
                <c:pt idx="125">
                  <c:v>-1.6792200000000002</c:v>
                </c:pt>
                <c:pt idx="126">
                  <c:v>-1.60029</c:v>
                </c:pt>
                <c:pt idx="127">
                  <c:v>-1.60029</c:v>
                </c:pt>
                <c:pt idx="128">
                  <c:v>-1.4775099999999999</c:v>
                </c:pt>
                <c:pt idx="129">
                  <c:v>-1.4336600000000002</c:v>
                </c:pt>
                <c:pt idx="130">
                  <c:v>-1.4073500000000001</c:v>
                </c:pt>
                <c:pt idx="131">
                  <c:v>-1.3284199999999999</c:v>
                </c:pt>
                <c:pt idx="132">
                  <c:v>-1.31965</c:v>
                </c:pt>
                <c:pt idx="133">
                  <c:v>-1.2494900000000002</c:v>
                </c:pt>
                <c:pt idx="134">
                  <c:v>-1.20564</c:v>
                </c:pt>
                <c:pt idx="135">
                  <c:v>-1.14425</c:v>
                </c:pt>
                <c:pt idx="136">
                  <c:v>-1.03024</c:v>
                </c:pt>
                <c:pt idx="137">
                  <c:v>-0.90746000000000004</c:v>
                </c:pt>
                <c:pt idx="138">
                  <c:v>-0.77590999999999999</c:v>
                </c:pt>
                <c:pt idx="139">
                  <c:v>-0.54788999999999999</c:v>
                </c:pt>
                <c:pt idx="140">
                  <c:v>-0.26724999999999999</c:v>
                </c:pt>
                <c:pt idx="141">
                  <c:v>-0.14446999999999999</c:v>
                </c:pt>
                <c:pt idx="142">
                  <c:v>2.2159999999999999E-2</c:v>
                </c:pt>
                <c:pt idx="143">
                  <c:v>0.17125000000000001</c:v>
                </c:pt>
                <c:pt idx="144">
                  <c:v>0.32034000000000001</c:v>
                </c:pt>
                <c:pt idx="145">
                  <c:v>0.45188999999999996</c:v>
                </c:pt>
                <c:pt idx="146">
                  <c:v>0.53959000000000001</c:v>
                </c:pt>
                <c:pt idx="147">
                  <c:v>0.62729000000000001</c:v>
                </c:pt>
                <c:pt idx="148">
                  <c:v>0.66237000000000001</c:v>
                </c:pt>
                <c:pt idx="149">
                  <c:v>0.68867999999999996</c:v>
                </c:pt>
                <c:pt idx="150">
                  <c:v>0.76761000000000001</c:v>
                </c:pt>
                <c:pt idx="151">
                  <c:v>0.89039000000000001</c:v>
                </c:pt>
                <c:pt idx="152">
                  <c:v>0.93424000000000007</c:v>
                </c:pt>
                <c:pt idx="153">
                  <c:v>1.0570200000000001</c:v>
                </c:pt>
                <c:pt idx="154">
                  <c:v>0.99563000000000001</c:v>
                </c:pt>
                <c:pt idx="155">
                  <c:v>0.9780899999999999</c:v>
                </c:pt>
                <c:pt idx="156">
                  <c:v>1.0219399999999998</c:v>
                </c:pt>
                <c:pt idx="157">
                  <c:v>1.06579</c:v>
                </c:pt>
              </c:numCache>
            </c:numRef>
          </c:xVal>
          <c:yVal>
            <c:numRef>
              <c:f>Qm_Summary!$I$170:$I$327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  <c:extLst/>
        </c:ser>
        <c:ser>
          <c:idx val="1"/>
          <c:order val="2"/>
          <c:tx>
            <c:v>Validation Qms</c:v>
          </c:tx>
          <c:spPr>
            <a:ln w="28575">
              <a:noFill/>
            </a:ln>
          </c:spPr>
          <c:xVal>
            <c:numRef>
              <c:f>Qm_Summary!$J$328:$J$339</c:f>
              <c:numCache>
                <c:formatCode>0.00</c:formatCode>
                <c:ptCount val="12"/>
                <c:pt idx="0">
                  <c:v>1.5210991666666667</c:v>
                </c:pt>
                <c:pt idx="1">
                  <c:v>1.5130600000000001</c:v>
                </c:pt>
                <c:pt idx="2">
                  <c:v>1.5042899999999999</c:v>
                </c:pt>
                <c:pt idx="3">
                  <c:v>1.5042899999999999</c:v>
                </c:pt>
                <c:pt idx="4">
                  <c:v>1.3990499999999999</c:v>
                </c:pt>
                <c:pt idx="5">
                  <c:v>1.3727400000000001</c:v>
                </c:pt>
                <c:pt idx="6">
                  <c:v>1.3025800000000001</c:v>
                </c:pt>
                <c:pt idx="7">
                  <c:v>1.2236499999999999</c:v>
                </c:pt>
                <c:pt idx="8">
                  <c:v>1.1466494</c:v>
                </c:pt>
                <c:pt idx="9">
                  <c:v>1.1267414999999998</c:v>
                </c:pt>
                <c:pt idx="10">
                  <c:v>1.1080614</c:v>
                </c:pt>
                <c:pt idx="11">
                  <c:v>1.1005192000000001</c:v>
                </c:pt>
              </c:numCache>
            </c:numRef>
          </c:xVal>
          <c:yVal>
            <c:numRef>
              <c:f>Qm_Summary!$I$328:$I$339</c:f>
              <c:numCache>
                <c:formatCode>0.00</c:formatCode>
                <c:ptCount val="12"/>
                <c:pt idx="0">
                  <c:v>1.5413251007057216</c:v>
                </c:pt>
                <c:pt idx="1">
                  <c:v>1.5941092396886563</c:v>
                </c:pt>
                <c:pt idx="2">
                  <c:v>1.5648991577539979</c:v>
                </c:pt>
                <c:pt idx="3">
                  <c:v>1.557721404963478</c:v>
                </c:pt>
                <c:pt idx="4">
                  <c:v>1.4865676850050433</c:v>
                </c:pt>
                <c:pt idx="5">
                  <c:v>1.4486135078418909</c:v>
                </c:pt>
                <c:pt idx="6">
                  <c:v>1.3771850200564653</c:v>
                </c:pt>
                <c:pt idx="7">
                  <c:v>1.3049183476877459</c:v>
                </c:pt>
                <c:pt idx="8">
                  <c:v>1.1974282628036277</c:v>
                </c:pt>
                <c:pt idx="9">
                  <c:v>1.1499195860123412</c:v>
                </c:pt>
                <c:pt idx="10">
                  <c:v>1.1761805718405789</c:v>
                </c:pt>
                <c:pt idx="11">
                  <c:v>1.1602998528595576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8152"/>
        <c:axId val="124919328"/>
      </c:scatterChart>
      <c:valAx>
        <c:axId val="124918152"/>
        <c:scaling>
          <c:orientation val="minMax"/>
          <c:max val="2.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Rated Velocity, in ft/s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low"/>
        <c:crossAx val="124919328"/>
        <c:crosses val="autoZero"/>
        <c:crossBetween val="midCat"/>
      </c:valAx>
      <c:valAx>
        <c:axId val="124919328"/>
        <c:scaling>
          <c:orientation val="minMax"/>
          <c:max val="2.5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Measured Mean Velocity (Q/A), in ft/s</a:t>
                </a:r>
              </a:p>
            </c:rich>
          </c:tx>
          <c:layout>
            <c:manualLayout>
              <c:xMode val="edge"/>
              <c:yMode val="edge"/>
              <c:x val="9.6473136776242564E-3"/>
              <c:y val="0.34363156759447333"/>
            </c:manualLayout>
          </c:layout>
          <c:overlay val="0"/>
        </c:title>
        <c:numFmt formatCode="0.00" sourceLinked="1"/>
        <c:majorTickMark val="none"/>
        <c:minorTickMark val="none"/>
        <c:tickLblPos val="low"/>
        <c:crossAx val="124918152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980876236624268"/>
          <c:y val="0.22830042851894652"/>
          <c:w val="0.17187574630094316"/>
          <c:h val="9.3330784592640048E-2"/>
        </c:manualLayout>
      </c:layout>
      <c:overlay val="0"/>
      <c:spPr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4336006634309809E-2"/>
          <c:y val="0.1114516067487199"/>
          <c:w val="0.88604648759137228"/>
          <c:h val="0.75396440463685155"/>
        </c:manualLayout>
      </c:layout>
      <c:scatterChart>
        <c:scatterStyle val="lineMarker"/>
        <c:varyColors val="0"/>
        <c:ser>
          <c:idx val="0"/>
          <c:order val="0"/>
          <c:tx>
            <c:v>Vel X</c:v>
          </c:tx>
          <c:spPr>
            <a:ln w="28575">
              <a:noFill/>
            </a:ln>
          </c:spPr>
          <c:x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xVal>
          <c:yVal>
            <c:numRef>
              <c:f>Dev_Reg_All!$G$8:$G$165</c:f>
              <c:numCache>
                <c:formatCode>0.00</c:formatCode>
                <c:ptCount val="158"/>
                <c:pt idx="0">
                  <c:v>6.9210637417541188E-2</c:v>
                </c:pt>
                <c:pt idx="1">
                  <c:v>6.7364935110372226E-3</c:v>
                </c:pt>
                <c:pt idx="2">
                  <c:v>1.7657180667067562E-2</c:v>
                </c:pt>
                <c:pt idx="3">
                  <c:v>4.089058834357262E-2</c:v>
                </c:pt>
                <c:pt idx="4">
                  <c:v>-3.06524035345348E-2</c:v>
                </c:pt>
                <c:pt idx="5">
                  <c:v>2.3413219656379214E-2</c:v>
                </c:pt>
                <c:pt idx="6">
                  <c:v>4.3686918372389361E-2</c:v>
                </c:pt>
                <c:pt idx="7">
                  <c:v>8.7351291748114956E-2</c:v>
                </c:pt>
                <c:pt idx="8">
                  <c:v>-0.12894806817162996</c:v>
                </c:pt>
                <c:pt idx="9">
                  <c:v>-0.14158725144380613</c:v>
                </c:pt>
                <c:pt idx="10">
                  <c:v>-0.11051734591684959</c:v>
                </c:pt>
                <c:pt idx="11">
                  <c:v>-6.0845290304119004E-2</c:v>
                </c:pt>
                <c:pt idx="12">
                  <c:v>-4.8894360104408285E-2</c:v>
                </c:pt>
                <c:pt idx="13">
                  <c:v>-3.710763298962072E-2</c:v>
                </c:pt>
                <c:pt idx="14">
                  <c:v>-7.4358765787677417E-2</c:v>
                </c:pt>
                <c:pt idx="15">
                  <c:v>-1.6142491569214545E-2</c:v>
                </c:pt>
                <c:pt idx="16">
                  <c:v>0.13511185703867823</c:v>
                </c:pt>
                <c:pt idx="17">
                  <c:v>7.3572943572899341E-2</c:v>
                </c:pt>
                <c:pt idx="18">
                  <c:v>0.10096935417269925</c:v>
                </c:pt>
                <c:pt idx="19">
                  <c:v>0.13840059838417251</c:v>
                </c:pt>
                <c:pt idx="20">
                  <c:v>0.19654742459712815</c:v>
                </c:pt>
                <c:pt idx="21">
                  <c:v>0.12585473346443921</c:v>
                </c:pt>
                <c:pt idx="22">
                  <c:v>0.10189814273920161</c:v>
                </c:pt>
                <c:pt idx="23">
                  <c:v>0.13957704309622665</c:v>
                </c:pt>
                <c:pt idx="24">
                  <c:v>2.6502561395860269E-3</c:v>
                </c:pt>
                <c:pt idx="25">
                  <c:v>5.7525708187795455E-2</c:v>
                </c:pt>
                <c:pt idx="26">
                  <c:v>0.11361124000751932</c:v>
                </c:pt>
                <c:pt idx="27">
                  <c:v>6.844847895026912E-2</c:v>
                </c:pt>
                <c:pt idx="28">
                  <c:v>-0.22051177909742381</c:v>
                </c:pt>
                <c:pt idx="29">
                  <c:v>-0.1804660862473344</c:v>
                </c:pt>
                <c:pt idx="30">
                  <c:v>-0.10307529178135832</c:v>
                </c:pt>
                <c:pt idx="31">
                  <c:v>-0.11587154033460423</c:v>
                </c:pt>
                <c:pt idx="32">
                  <c:v>-7.4496303890061233E-2</c:v>
                </c:pt>
                <c:pt idx="33">
                  <c:v>-0.10282824591661821</c:v>
                </c:pt>
                <c:pt idx="34">
                  <c:v>-9.6930618580753025E-2</c:v>
                </c:pt>
                <c:pt idx="35">
                  <c:v>-8.9483153975663754E-2</c:v>
                </c:pt>
                <c:pt idx="36">
                  <c:v>-5.7983168498327187E-2</c:v>
                </c:pt>
                <c:pt idx="37">
                  <c:v>-5.8619109704636907E-2</c:v>
                </c:pt>
                <c:pt idx="38">
                  <c:v>-1.7119924689832144E-2</c:v>
                </c:pt>
                <c:pt idx="39">
                  <c:v>-4.9584827417092914E-2</c:v>
                </c:pt>
                <c:pt idx="40">
                  <c:v>-7.9562634388081754E-3</c:v>
                </c:pt>
                <c:pt idx="41">
                  <c:v>2.0623348166994848E-3</c:v>
                </c:pt>
                <c:pt idx="42">
                  <c:v>-6.6069796790519053E-2</c:v>
                </c:pt>
                <c:pt idx="43">
                  <c:v>-1.0145998214641461E-2</c:v>
                </c:pt>
                <c:pt idx="44">
                  <c:v>-0.15677296729658824</c:v>
                </c:pt>
                <c:pt idx="45">
                  <c:v>-5.9658786838041926E-2</c:v>
                </c:pt>
                <c:pt idx="46">
                  <c:v>-5.8973096949129666E-2</c:v>
                </c:pt>
                <c:pt idx="47">
                  <c:v>0.1267667773941652</c:v>
                </c:pt>
                <c:pt idx="48">
                  <c:v>-9.1012561626814925E-2</c:v>
                </c:pt>
                <c:pt idx="49">
                  <c:v>-9.7556084248032415E-2</c:v>
                </c:pt>
                <c:pt idx="50">
                  <c:v>-4.3239487883945937E-2</c:v>
                </c:pt>
                <c:pt idx="51">
                  <c:v>6.3088312005799008E-3</c:v>
                </c:pt>
                <c:pt idx="52">
                  <c:v>-7.6485462415717631E-2</c:v>
                </c:pt>
                <c:pt idx="53">
                  <c:v>-6.8499992260812492E-2</c:v>
                </c:pt>
                <c:pt idx="54">
                  <c:v>-4.7179165938165957E-2</c:v>
                </c:pt>
                <c:pt idx="55">
                  <c:v>-4.2332517180680984E-3</c:v>
                </c:pt>
                <c:pt idx="56">
                  <c:v>6.1332383964272319E-2</c:v>
                </c:pt>
                <c:pt idx="57">
                  <c:v>5.4878289135463776E-2</c:v>
                </c:pt>
                <c:pt idx="58">
                  <c:v>0.10460226051884258</c:v>
                </c:pt>
                <c:pt idx="59">
                  <c:v>3.3215188639262649E-2</c:v>
                </c:pt>
                <c:pt idx="60">
                  <c:v>3.3161671244701596E-2</c:v>
                </c:pt>
                <c:pt idx="61">
                  <c:v>8.7152859193631249E-2</c:v>
                </c:pt>
                <c:pt idx="62">
                  <c:v>6.961484541229912E-2</c:v>
                </c:pt>
                <c:pt idx="63">
                  <c:v>9.6072088665922761E-2</c:v>
                </c:pt>
                <c:pt idx="64">
                  <c:v>0.17072029205114436</c:v>
                </c:pt>
                <c:pt idx="65">
                  <c:v>0.1770049438924397</c:v>
                </c:pt>
                <c:pt idx="66">
                  <c:v>0.10498009360152549</c:v>
                </c:pt>
                <c:pt idx="67">
                  <c:v>8.9203335778509585E-2</c:v>
                </c:pt>
                <c:pt idx="68">
                  <c:v>0.1221026474740099</c:v>
                </c:pt>
                <c:pt idx="69">
                  <c:v>8.4453623959030111E-2</c:v>
                </c:pt>
                <c:pt idx="70">
                  <c:v>6.9347979588255892E-2</c:v>
                </c:pt>
                <c:pt idx="71">
                  <c:v>7.169178279816224E-2</c:v>
                </c:pt>
                <c:pt idx="72">
                  <c:v>0.10219290091775712</c:v>
                </c:pt>
                <c:pt idx="73">
                  <c:v>6.4826389316680944E-2</c:v>
                </c:pt>
                <c:pt idx="74">
                  <c:v>5.8780245842726897E-2</c:v>
                </c:pt>
                <c:pt idx="75">
                  <c:v>7.3080099861838388E-2</c:v>
                </c:pt>
                <c:pt idx="76">
                  <c:v>5.03003913183655E-2</c:v>
                </c:pt>
                <c:pt idx="77">
                  <c:v>8.9896887879329812E-2</c:v>
                </c:pt>
                <c:pt idx="78">
                  <c:v>5.0722892014252619E-2</c:v>
                </c:pt>
                <c:pt idx="79">
                  <c:v>1.0294415821108016E-2</c:v>
                </c:pt>
                <c:pt idx="80">
                  <c:v>1.030140890398723E-2</c:v>
                </c:pt>
                <c:pt idx="81">
                  <c:v>1.0196860617342152E-2</c:v>
                </c:pt>
                <c:pt idx="82">
                  <c:v>-4.8707128338337125E-2</c:v>
                </c:pt>
                <c:pt idx="83">
                  <c:v>2.0301192740915575E-2</c:v>
                </c:pt>
                <c:pt idx="84">
                  <c:v>7.6631611710786807E-3</c:v>
                </c:pt>
                <c:pt idx="85">
                  <c:v>1.1757816909774621E-2</c:v>
                </c:pt>
                <c:pt idx="86">
                  <c:v>7.0910637026517787E-3</c:v>
                </c:pt>
                <c:pt idx="87">
                  <c:v>2.5055769166737463E-3</c:v>
                </c:pt>
                <c:pt idx="88">
                  <c:v>4.0879261345810325E-2</c:v>
                </c:pt>
                <c:pt idx="89">
                  <c:v>1.1860834716203583E-2</c:v>
                </c:pt>
                <c:pt idx="90">
                  <c:v>-1.1314281927010117E-3</c:v>
                </c:pt>
                <c:pt idx="91">
                  <c:v>-3.3243387628151169E-2</c:v>
                </c:pt>
                <c:pt idx="92">
                  <c:v>5.4892904005692217E-2</c:v>
                </c:pt>
                <c:pt idx="93">
                  <c:v>5.2091464243322283E-2</c:v>
                </c:pt>
                <c:pt idx="94">
                  <c:v>5.4232748760185023E-2</c:v>
                </c:pt>
                <c:pt idx="95">
                  <c:v>9.3262483466520885E-2</c:v>
                </c:pt>
                <c:pt idx="96">
                  <c:v>7.7467660557884899E-2</c:v>
                </c:pt>
                <c:pt idx="97">
                  <c:v>1.9800169684042634E-2</c:v>
                </c:pt>
                <c:pt idx="98">
                  <c:v>0.12430894086890221</c:v>
                </c:pt>
                <c:pt idx="99">
                  <c:v>5.366239210714463E-2</c:v>
                </c:pt>
                <c:pt idx="100">
                  <c:v>9.7448515501890265E-2</c:v>
                </c:pt>
                <c:pt idx="101">
                  <c:v>0.15393873293172855</c:v>
                </c:pt>
                <c:pt idx="102">
                  <c:v>2.4158159997247575E-2</c:v>
                </c:pt>
                <c:pt idx="103">
                  <c:v>6.6151491678962282E-2</c:v>
                </c:pt>
                <c:pt idx="104">
                  <c:v>1.4934461663555831E-2</c:v>
                </c:pt>
                <c:pt idx="105">
                  <c:v>5.8528749520766477E-2</c:v>
                </c:pt>
                <c:pt idx="106">
                  <c:v>1.9468546513301987E-2</c:v>
                </c:pt>
                <c:pt idx="107">
                  <c:v>1.4763814109868267E-2</c:v>
                </c:pt>
                <c:pt idx="108">
                  <c:v>4.9711825185232206E-2</c:v>
                </c:pt>
                <c:pt idx="109">
                  <c:v>2.2929007645416721E-2</c:v>
                </c:pt>
                <c:pt idx="110">
                  <c:v>-9.7698303736195591E-3</c:v>
                </c:pt>
                <c:pt idx="111">
                  <c:v>2.4723256087754164E-2</c:v>
                </c:pt>
                <c:pt idx="112">
                  <c:v>0.1080210009334881</c:v>
                </c:pt>
                <c:pt idx="113">
                  <c:v>-1.951888510756139E-2</c:v>
                </c:pt>
                <c:pt idx="114">
                  <c:v>0.1078915960560578</c:v>
                </c:pt>
                <c:pt idx="115">
                  <c:v>1.8435597873226683E-2</c:v>
                </c:pt>
                <c:pt idx="116">
                  <c:v>-5.4971925293412438E-2</c:v>
                </c:pt>
                <c:pt idx="117">
                  <c:v>-3.7871314893295427E-2</c:v>
                </c:pt>
                <c:pt idx="118">
                  <c:v>-6.6587572454111177E-2</c:v>
                </c:pt>
                <c:pt idx="119">
                  <c:v>-4.1151219725249044E-2</c:v>
                </c:pt>
                <c:pt idx="120">
                  <c:v>-0.13133688088774509</c:v>
                </c:pt>
                <c:pt idx="121">
                  <c:v>-3.3180107479150012E-2</c:v>
                </c:pt>
                <c:pt idx="122">
                  <c:v>-0.13500010509667404</c:v>
                </c:pt>
                <c:pt idx="123">
                  <c:v>-0.132268321212335</c:v>
                </c:pt>
                <c:pt idx="124">
                  <c:v>-7.9826480491467899E-2</c:v>
                </c:pt>
                <c:pt idx="125">
                  <c:v>-0.12003008634012713</c:v>
                </c:pt>
                <c:pt idx="126">
                  <c:v>-1.9293134169355186E-2</c:v>
                </c:pt>
                <c:pt idx="127">
                  <c:v>-9.4157820686255889E-3</c:v>
                </c:pt>
                <c:pt idx="128">
                  <c:v>-7.228034888740309E-2</c:v>
                </c:pt>
                <c:pt idx="129">
                  <c:v>-2.8016044279979058E-2</c:v>
                </c:pt>
                <c:pt idx="130">
                  <c:v>-2.0119467520078205E-2</c:v>
                </c:pt>
                <c:pt idx="131">
                  <c:v>-0.10625467602543193</c:v>
                </c:pt>
                <c:pt idx="132">
                  <c:v>4.801609323035394E-2</c:v>
                </c:pt>
                <c:pt idx="133">
                  <c:v>-6.3824074941214892E-2</c:v>
                </c:pt>
                <c:pt idx="134">
                  <c:v>-2.1929690765052801E-2</c:v>
                </c:pt>
                <c:pt idx="135">
                  <c:v>-4.2913670137418425E-2</c:v>
                </c:pt>
                <c:pt idx="136">
                  <c:v>-6.6233267219000913E-2</c:v>
                </c:pt>
                <c:pt idx="137">
                  <c:v>-7.5533475618382084E-2</c:v>
                </c:pt>
                <c:pt idx="138">
                  <c:v>-7.4036227122362686E-2</c:v>
                </c:pt>
                <c:pt idx="139">
                  <c:v>-9.2394952182081602E-2</c:v>
                </c:pt>
                <c:pt idx="140">
                  <c:v>-0.10842166712038731</c:v>
                </c:pt>
                <c:pt idx="141">
                  <c:v>-7.5596942356156632E-2</c:v>
                </c:pt>
                <c:pt idx="142">
                  <c:v>-9.7635597733359822E-2</c:v>
                </c:pt>
                <c:pt idx="143">
                  <c:v>-7.3961009526351082E-2</c:v>
                </c:pt>
                <c:pt idx="144">
                  <c:v>-7.8503679970536866E-2</c:v>
                </c:pt>
                <c:pt idx="145">
                  <c:v>-7.2086345582814515E-2</c:v>
                </c:pt>
                <c:pt idx="146">
                  <c:v>3.1439749708486175E-3</c:v>
                </c:pt>
                <c:pt idx="147">
                  <c:v>-1.1324622811585305E-2</c:v>
                </c:pt>
                <c:pt idx="148">
                  <c:v>3.3975026901309713E-2</c:v>
                </c:pt>
                <c:pt idx="149">
                  <c:v>5.2652872357630942E-2</c:v>
                </c:pt>
                <c:pt idx="150">
                  <c:v>-9.7024467468300735E-3</c:v>
                </c:pt>
                <c:pt idx="151">
                  <c:v>-3.7831139949913051E-2</c:v>
                </c:pt>
                <c:pt idx="152">
                  <c:v>-5.3818060629202136E-2</c:v>
                </c:pt>
                <c:pt idx="153">
                  <c:v>-0.1603420075785239</c:v>
                </c:pt>
                <c:pt idx="154">
                  <c:v>-6.6761970859664732E-2</c:v>
                </c:pt>
                <c:pt idx="155">
                  <c:v>4.4688012890349293E-3</c:v>
                </c:pt>
                <c:pt idx="156">
                  <c:v>-3.3555510674962319E-2</c:v>
                </c:pt>
                <c:pt idx="157">
                  <c:v>-6.3330965968032338E-2</c:v>
                </c:pt>
              </c:numCache>
            </c:numRef>
          </c:yVal>
          <c:smooth val="0"/>
        </c:ser>
        <c:ser>
          <c:idx val="1"/>
          <c:order val="1"/>
          <c:tx>
            <c:v>Vel X*GHT</c:v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xVal>
          <c:yVal>
            <c:numRef>
              <c:f>Dev_Reg_All!$I$8:$I$165</c:f>
              <c:numCache>
                <c:formatCode>0.00</c:formatCode>
                <c:ptCount val="158"/>
                <c:pt idx="0">
                  <c:v>6.7849920016144649E-2</c:v>
                </c:pt>
                <c:pt idx="1">
                  <c:v>5.4492928172131805E-3</c:v>
                </c:pt>
                <c:pt idx="2">
                  <c:v>1.6363928168017017E-2</c:v>
                </c:pt>
                <c:pt idx="3">
                  <c:v>3.9740882300175917E-2</c:v>
                </c:pt>
                <c:pt idx="4">
                  <c:v>-3.4160315357394389E-2</c:v>
                </c:pt>
                <c:pt idx="5">
                  <c:v>1.9959641059534183E-2</c:v>
                </c:pt>
                <c:pt idx="6">
                  <c:v>4.037039893242711E-2</c:v>
                </c:pt>
                <c:pt idx="7">
                  <c:v>8.4136811501249742E-2</c:v>
                </c:pt>
                <c:pt idx="8">
                  <c:v>-0.12356551347392086</c:v>
                </c:pt>
                <c:pt idx="9">
                  <c:v>-0.13620808295782072</c:v>
                </c:pt>
                <c:pt idx="10">
                  <c:v>-0.10500680803531282</c:v>
                </c:pt>
                <c:pt idx="11">
                  <c:v>-5.516029109830245E-2</c:v>
                </c:pt>
                <c:pt idx="12">
                  <c:v>-4.6329086070197478E-2</c:v>
                </c:pt>
                <c:pt idx="13">
                  <c:v>-3.4377624242325266E-2</c:v>
                </c:pt>
                <c:pt idx="14">
                  <c:v>-7.1792627705515644E-2</c:v>
                </c:pt>
                <c:pt idx="15">
                  <c:v>-1.3466242329012612E-2</c:v>
                </c:pt>
                <c:pt idx="16">
                  <c:v>0.13924433747758092</c:v>
                </c:pt>
                <c:pt idx="17">
                  <c:v>7.7705424011802027E-2</c:v>
                </c:pt>
                <c:pt idx="18">
                  <c:v>0.10516344746947359</c:v>
                </c:pt>
                <c:pt idx="19">
                  <c:v>0.14266228636396416</c:v>
                </c:pt>
                <c:pt idx="20">
                  <c:v>0.19645173546253814</c:v>
                </c:pt>
                <c:pt idx="21">
                  <c:v>0.12573093674967184</c:v>
                </c:pt>
                <c:pt idx="22">
                  <c:v>0.10191241786335214</c:v>
                </c:pt>
                <c:pt idx="23">
                  <c:v>0.13978127457118683</c:v>
                </c:pt>
                <c:pt idx="24">
                  <c:v>1.5501478176254135E-3</c:v>
                </c:pt>
                <c:pt idx="25">
                  <c:v>5.640787300456207E-2</c:v>
                </c:pt>
                <c:pt idx="26">
                  <c:v>0.11244930194830705</c:v>
                </c:pt>
                <c:pt idx="27">
                  <c:v>6.7170661317681735E-2</c:v>
                </c:pt>
                <c:pt idx="28">
                  <c:v>-0.22157650135344009</c:v>
                </c:pt>
                <c:pt idx="29">
                  <c:v>-0.18150191032487184</c:v>
                </c:pt>
                <c:pt idx="30">
                  <c:v>-0.10406607722010086</c:v>
                </c:pt>
                <c:pt idx="31">
                  <c:v>-0.1168224031769618</c:v>
                </c:pt>
                <c:pt idx="32">
                  <c:v>-7.8400937466826193E-2</c:v>
                </c:pt>
                <c:pt idx="33">
                  <c:v>-0.10691416006300736</c:v>
                </c:pt>
                <c:pt idx="34">
                  <c:v>-0.10117171433253569</c:v>
                </c:pt>
                <c:pt idx="35">
                  <c:v>-9.3779404203275796E-2</c:v>
                </c:pt>
                <c:pt idx="36">
                  <c:v>-5.6065695808132476E-2</c:v>
                </c:pt>
                <c:pt idx="37">
                  <c:v>-5.6531776930923927E-2</c:v>
                </c:pt>
                <c:pt idx="38">
                  <c:v>-1.4888912251306063E-2</c:v>
                </c:pt>
                <c:pt idx="39">
                  <c:v>-4.7301707008395866E-2</c:v>
                </c:pt>
                <c:pt idx="40">
                  <c:v>-5.5902751395653372E-3</c:v>
                </c:pt>
                <c:pt idx="41">
                  <c:v>4.4351767775117068E-3</c:v>
                </c:pt>
                <c:pt idx="42">
                  <c:v>-6.3778349675373214E-2</c:v>
                </c:pt>
                <c:pt idx="43">
                  <c:v>-7.8381107037641673E-3</c:v>
                </c:pt>
                <c:pt idx="44">
                  <c:v>-0.15651539468068709</c:v>
                </c:pt>
                <c:pt idx="45">
                  <c:v>-6.0909511015271936E-2</c:v>
                </c:pt>
                <c:pt idx="46">
                  <c:v>-6.1588343441649929E-2</c:v>
                </c:pt>
                <c:pt idx="47">
                  <c:v>0.12271436793677581</c:v>
                </c:pt>
                <c:pt idx="48">
                  <c:v>-9.1521870825336138E-2</c:v>
                </c:pt>
                <c:pt idx="49">
                  <c:v>-9.7974709106105728E-2</c:v>
                </c:pt>
                <c:pt idx="50">
                  <c:v>-4.3565283192526838E-2</c:v>
                </c:pt>
                <c:pt idx="51">
                  <c:v>6.0414481172703649E-3</c:v>
                </c:pt>
                <c:pt idx="52">
                  <c:v>-7.7402578240225228E-2</c:v>
                </c:pt>
                <c:pt idx="53">
                  <c:v>-6.9288510889663923E-2</c:v>
                </c:pt>
                <c:pt idx="54">
                  <c:v>-4.7902365470227748E-2</c:v>
                </c:pt>
                <c:pt idx="55">
                  <c:v>-4.9028666346289107E-3</c:v>
                </c:pt>
                <c:pt idx="56">
                  <c:v>5.9934666748376664E-2</c:v>
                </c:pt>
                <c:pt idx="57">
                  <c:v>5.3599165251579706E-2</c:v>
                </c:pt>
                <c:pt idx="58">
                  <c:v>0.10346149076635491</c:v>
                </c:pt>
                <c:pt idx="59">
                  <c:v>3.2195168735625002E-2</c:v>
                </c:pt>
                <c:pt idx="60">
                  <c:v>3.3136356566760838E-2</c:v>
                </c:pt>
                <c:pt idx="61">
                  <c:v>8.7168620795142315E-2</c:v>
                </c:pt>
                <c:pt idx="62">
                  <c:v>6.9733943319704839E-2</c:v>
                </c:pt>
                <c:pt idx="63">
                  <c:v>9.6274202833226186E-2</c:v>
                </c:pt>
                <c:pt idx="64">
                  <c:v>0.17121762121765438</c:v>
                </c:pt>
                <c:pt idx="65">
                  <c:v>0.17767022375776476</c:v>
                </c:pt>
                <c:pt idx="66">
                  <c:v>0.10611295652792752</c:v>
                </c:pt>
                <c:pt idx="67">
                  <c:v>9.0546979187515531E-2</c:v>
                </c:pt>
                <c:pt idx="68">
                  <c:v>0.12393736540417466</c:v>
                </c:pt>
                <c:pt idx="69">
                  <c:v>8.6371861887933221E-2</c:v>
                </c:pt>
                <c:pt idx="70">
                  <c:v>7.1423720292644433E-2</c:v>
                </c:pt>
                <c:pt idx="71">
                  <c:v>7.4177674332307042E-2</c:v>
                </c:pt>
                <c:pt idx="72">
                  <c:v>0.10508262551496594</c:v>
                </c:pt>
                <c:pt idx="73">
                  <c:v>6.777724670657137E-2</c:v>
                </c:pt>
                <c:pt idx="74">
                  <c:v>6.2651236618048722E-2</c:v>
                </c:pt>
                <c:pt idx="75">
                  <c:v>7.7058582855084268E-2</c:v>
                </c:pt>
                <c:pt idx="76">
                  <c:v>5.4319903243762457E-2</c:v>
                </c:pt>
                <c:pt idx="77">
                  <c:v>9.3803888667692847E-2</c:v>
                </c:pt>
                <c:pt idx="78">
                  <c:v>5.4626001811180602E-2</c:v>
                </c:pt>
                <c:pt idx="79">
                  <c:v>1.4008172558065413E-2</c:v>
                </c:pt>
                <c:pt idx="80">
                  <c:v>1.3824827736072631E-2</c:v>
                </c:pt>
                <c:pt idx="81">
                  <c:v>1.3470323091008263E-2</c:v>
                </c:pt>
                <c:pt idx="82">
                  <c:v>-4.580696700099951E-2</c:v>
                </c:pt>
                <c:pt idx="83">
                  <c:v>2.2862762372599432E-2</c:v>
                </c:pt>
                <c:pt idx="84">
                  <c:v>9.7874154417403325E-3</c:v>
                </c:pt>
                <c:pt idx="85">
                  <c:v>1.3412784737978467E-2</c:v>
                </c:pt>
                <c:pt idx="86">
                  <c:v>8.1332226533515906E-3</c:v>
                </c:pt>
                <c:pt idx="87">
                  <c:v>2.9844345025037411E-3</c:v>
                </c:pt>
                <c:pt idx="88">
                  <c:v>4.0681899120281972E-2</c:v>
                </c:pt>
                <c:pt idx="89">
                  <c:v>1.1214100519544579E-2</c:v>
                </c:pt>
                <c:pt idx="90">
                  <c:v>-2.2592398274178804E-3</c:v>
                </c:pt>
                <c:pt idx="91">
                  <c:v>-3.477221636356069E-2</c:v>
                </c:pt>
                <c:pt idx="92">
                  <c:v>5.2869284494122287E-2</c:v>
                </c:pt>
                <c:pt idx="93">
                  <c:v>4.974309305941943E-2</c:v>
                </c:pt>
                <c:pt idx="94">
                  <c:v>5.1578986860436049E-2</c:v>
                </c:pt>
                <c:pt idx="95">
                  <c:v>9.0233722253416637E-2</c:v>
                </c:pt>
                <c:pt idx="96">
                  <c:v>7.4370011712448947E-2</c:v>
                </c:pt>
                <c:pt idx="97">
                  <c:v>1.6810615653456429E-2</c:v>
                </c:pt>
                <c:pt idx="98">
                  <c:v>0.1212411329038996</c:v>
                </c:pt>
                <c:pt idx="99">
                  <c:v>5.0617934948148813E-2</c:v>
                </c:pt>
                <c:pt idx="100">
                  <c:v>9.451107153649918E-2</c:v>
                </c:pt>
                <c:pt idx="101">
                  <c:v>0.15106148807794462</c:v>
                </c:pt>
                <c:pt idx="102">
                  <c:v>2.1469930180146202E-2</c:v>
                </c:pt>
                <c:pt idx="103">
                  <c:v>6.356347826445452E-2</c:v>
                </c:pt>
                <c:pt idx="104">
                  <c:v>1.2556484786737876E-2</c:v>
                </c:pt>
                <c:pt idx="105">
                  <c:v>5.6303593829697629E-2</c:v>
                </c:pt>
                <c:pt idx="106">
                  <c:v>1.7375385794446307E-2</c:v>
                </c:pt>
                <c:pt idx="107">
                  <c:v>1.2764984050889661E-2</c:v>
                </c:pt>
                <c:pt idx="108">
                  <c:v>4.7803649592334185E-2</c:v>
                </c:pt>
                <c:pt idx="109">
                  <c:v>2.1117898979893024E-2</c:v>
                </c:pt>
                <c:pt idx="110">
                  <c:v>-1.1492156098695361E-2</c:v>
                </c:pt>
                <c:pt idx="111">
                  <c:v>2.3100663924426224E-2</c:v>
                </c:pt>
                <c:pt idx="112">
                  <c:v>0.10673837763044336</c:v>
                </c:pt>
                <c:pt idx="113">
                  <c:v>-2.0693032041694259E-2</c:v>
                </c:pt>
                <c:pt idx="114">
                  <c:v>0.10683476646217227</c:v>
                </c:pt>
                <c:pt idx="115">
                  <c:v>1.7522366592735761E-2</c:v>
                </c:pt>
                <c:pt idx="116">
                  <c:v>-5.5794937601367778E-2</c:v>
                </c:pt>
                <c:pt idx="117">
                  <c:v>-3.8571603489563344E-2</c:v>
                </c:pt>
                <c:pt idx="118">
                  <c:v>-6.5371376892371602E-2</c:v>
                </c:pt>
                <c:pt idx="119">
                  <c:v>-3.9742617363792254E-2</c:v>
                </c:pt>
                <c:pt idx="120">
                  <c:v>-0.12979578501958833</c:v>
                </c:pt>
                <c:pt idx="121">
                  <c:v>-3.146495620834E-2</c:v>
                </c:pt>
                <c:pt idx="122">
                  <c:v>-0.13325665859126778</c:v>
                </c:pt>
                <c:pt idx="123">
                  <c:v>-0.13051906206690544</c:v>
                </c:pt>
                <c:pt idx="124">
                  <c:v>-7.8053297168067193E-2</c:v>
                </c:pt>
                <c:pt idx="125">
                  <c:v>-0.11816610685570028</c:v>
                </c:pt>
                <c:pt idx="126">
                  <c:v>-1.7289934367297422E-2</c:v>
                </c:pt>
                <c:pt idx="127">
                  <c:v>-7.4550987415904491E-3</c:v>
                </c:pt>
                <c:pt idx="128">
                  <c:v>-7.0631457901263461E-2</c:v>
                </c:pt>
                <c:pt idx="129">
                  <c:v>-2.6470155392972483E-2</c:v>
                </c:pt>
                <c:pt idx="130">
                  <c:v>-1.8618137900590304E-2</c:v>
                </c:pt>
                <c:pt idx="131">
                  <c:v>-0.10491152522800462</c:v>
                </c:pt>
                <c:pt idx="132">
                  <c:v>4.9318288545279865E-2</c:v>
                </c:pt>
                <c:pt idx="133">
                  <c:v>-6.2714095302017991E-2</c:v>
                </c:pt>
                <c:pt idx="134">
                  <c:v>-2.0943443009138418E-2</c:v>
                </c:pt>
                <c:pt idx="135">
                  <c:v>-4.2147861923921059E-2</c:v>
                </c:pt>
                <c:pt idx="136">
                  <c:v>-6.581958159919532E-2</c:v>
                </c:pt>
                <c:pt idx="137">
                  <c:v>-7.5463817994545601E-2</c:v>
                </c:pt>
                <c:pt idx="138">
                  <c:v>-7.4307595265532767E-2</c:v>
                </c:pt>
                <c:pt idx="139">
                  <c:v>-9.3154572211277653E-2</c:v>
                </c:pt>
                <c:pt idx="140">
                  <c:v>-0.1096952431672234</c:v>
                </c:pt>
                <c:pt idx="141">
                  <c:v>-7.7056154514047487E-2</c:v>
                </c:pt>
                <c:pt idx="142">
                  <c:v>-9.9307326796722967E-2</c:v>
                </c:pt>
                <c:pt idx="143">
                  <c:v>-7.5800288224299697E-2</c:v>
                </c:pt>
                <c:pt idx="144">
                  <c:v>-8.0479377595935764E-2</c:v>
                </c:pt>
                <c:pt idx="145">
                  <c:v>-7.4164520323553973E-2</c:v>
                </c:pt>
                <c:pt idx="146">
                  <c:v>1.0340415176135487E-3</c:v>
                </c:pt>
                <c:pt idx="147">
                  <c:v>-1.3453680137846202E-2</c:v>
                </c:pt>
                <c:pt idx="148">
                  <c:v>3.1864416013671626E-2</c:v>
                </c:pt>
                <c:pt idx="149">
                  <c:v>5.05873711297391E-2</c:v>
                </c:pt>
                <c:pt idx="150">
                  <c:v>-1.1738982244861251E-2</c:v>
                </c:pt>
                <c:pt idx="151">
                  <c:v>-3.9858504433330721E-2</c:v>
                </c:pt>
                <c:pt idx="152">
                  <c:v>-5.575847224877073E-2</c:v>
                </c:pt>
                <c:pt idx="153">
                  <c:v>-0.16223601624207518</c:v>
                </c:pt>
                <c:pt idx="154">
                  <c:v>-6.8535922098945212E-2</c:v>
                </c:pt>
                <c:pt idx="155">
                  <c:v>2.7654713292987188E-3</c:v>
                </c:pt>
                <c:pt idx="156">
                  <c:v>-3.5175971274099993E-2</c:v>
                </c:pt>
                <c:pt idx="157">
                  <c:v>-6.4897958429977143E-2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18544"/>
        <c:axId val="124920896"/>
      </c:scatterChart>
      <c:valAx>
        <c:axId val="1249185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 (Q/A), in ft/s</a:t>
                </a:r>
              </a:p>
            </c:rich>
          </c:tx>
          <c:layout/>
          <c:overlay val="0"/>
        </c:title>
        <c:numFmt formatCode="0.00" sourceLinked="1"/>
        <c:majorTickMark val="out"/>
        <c:minorTickMark val="none"/>
        <c:tickLblPos val="nextTo"/>
        <c:crossAx val="124920896"/>
        <c:crosses val="autoZero"/>
        <c:crossBetween val="midCat"/>
      </c:valAx>
      <c:valAx>
        <c:axId val="12492089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Residuals, in ft/s</a:t>
                </a:r>
              </a:p>
            </c:rich>
          </c:tx>
          <c:layout>
            <c:manualLayout>
              <c:xMode val="edge"/>
              <c:yMode val="edge"/>
              <c:x val="2.4602515954992243E-2"/>
              <c:y val="0.44716213748777606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24918544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9615785182604637"/>
          <c:y val="0.92333834011714166"/>
          <c:w val="0.41660668914987564"/>
          <c:h val="5.039465082492097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703387488644477E-2"/>
          <c:y val="5.7946516923492349E-2"/>
          <c:w val="0.78705962846175348"/>
          <c:h val="0.87340886900655468"/>
        </c:manualLayout>
      </c:layout>
      <c:scatterChart>
        <c:scatterStyle val="lineMarker"/>
        <c:varyColors val="0"/>
        <c:ser>
          <c:idx val="0"/>
          <c:order val="0"/>
          <c:tx>
            <c:v>VelX</c:v>
          </c:tx>
          <c:spPr>
            <a:ln w="28575">
              <a:noFill/>
            </a:ln>
          </c:spPr>
          <c:xVal>
            <c:numRef>
              <c:f>Dev_Reg_All!$F$8:$F$165</c:f>
              <c:numCache>
                <c:formatCode>0.00</c:formatCode>
                <c:ptCount val="158"/>
                <c:pt idx="0">
                  <c:v>1.6603986595416151</c:v>
                </c:pt>
                <c:pt idx="1">
                  <c:v>1.6796931026234121</c:v>
                </c:pt>
                <c:pt idx="2">
                  <c:v>1.6446122970201447</c:v>
                </c:pt>
                <c:pt idx="3">
                  <c:v>1.6621526998217784</c:v>
                </c:pt>
                <c:pt idx="4">
                  <c:v>1.2236426297809362</c:v>
                </c:pt>
                <c:pt idx="5">
                  <c:v>1.2587234353842036</c:v>
                </c:pt>
                <c:pt idx="6">
                  <c:v>1.3201148451899216</c:v>
                </c:pt>
                <c:pt idx="7">
                  <c:v>1.3288850465907385</c:v>
                </c:pt>
                <c:pt idx="8">
                  <c:v>1.6446122970201447</c:v>
                </c:pt>
                <c:pt idx="9">
                  <c:v>1.627071894218511</c:v>
                </c:pt>
                <c:pt idx="10">
                  <c:v>1.6095314914168772</c:v>
                </c:pt>
                <c:pt idx="11">
                  <c:v>1.6183016928176941</c:v>
                </c:pt>
                <c:pt idx="12">
                  <c:v>-1.3986475890632997</c:v>
                </c:pt>
                <c:pt idx="13">
                  <c:v>-1.4337283946665671</c:v>
                </c:pt>
                <c:pt idx="14">
                  <c:v>-1.381107186261666</c:v>
                </c:pt>
                <c:pt idx="15">
                  <c:v>-1.3986475890632997</c:v>
                </c:pt>
                <c:pt idx="16">
                  <c:v>-1.547741012877186</c:v>
                </c:pt>
                <c:pt idx="17">
                  <c:v>-1.547741012877186</c:v>
                </c:pt>
                <c:pt idx="18">
                  <c:v>-1.547741012877186</c:v>
                </c:pt>
                <c:pt idx="19">
                  <c:v>-1.5652814156788197</c:v>
                </c:pt>
                <c:pt idx="20">
                  <c:v>-1.1881627554436955</c:v>
                </c:pt>
                <c:pt idx="21">
                  <c:v>-1.100460741435527</c:v>
                </c:pt>
                <c:pt idx="22">
                  <c:v>-1.1355415470387944</c:v>
                </c:pt>
                <c:pt idx="23">
                  <c:v>-1.1706223526420618</c:v>
                </c:pt>
                <c:pt idx="24">
                  <c:v>-0.64441026859305117</c:v>
                </c:pt>
                <c:pt idx="25">
                  <c:v>-0.65318046999386792</c:v>
                </c:pt>
                <c:pt idx="26">
                  <c:v>-0.62686986579141746</c:v>
                </c:pt>
                <c:pt idx="27">
                  <c:v>-0.52162744898161539</c:v>
                </c:pt>
                <c:pt idx="28">
                  <c:v>1.0833194073678669</c:v>
                </c:pt>
                <c:pt idx="29">
                  <c:v>1.0482386017645995</c:v>
                </c:pt>
                <c:pt idx="30">
                  <c:v>1.0482386017645995</c:v>
                </c:pt>
                <c:pt idx="31">
                  <c:v>1.0394684003637826</c:v>
                </c:pt>
                <c:pt idx="32">
                  <c:v>0.96369386026072512</c:v>
                </c:pt>
                <c:pt idx="33">
                  <c:v>1.0833194073678669</c:v>
                </c:pt>
                <c:pt idx="34">
                  <c:v>1.1762835422165252</c:v>
                </c:pt>
                <c:pt idx="35">
                  <c:v>1.2258351801311407</c:v>
                </c:pt>
                <c:pt idx="36">
                  <c:v>-1.3843646896391124</c:v>
                </c:pt>
                <c:pt idx="37">
                  <c:v>-1.3862440185107159</c:v>
                </c:pt>
                <c:pt idx="38">
                  <c:v>-1.4180882021684436</c:v>
                </c:pt>
                <c:pt idx="39">
                  <c:v>-1.3970031763006467</c:v>
                </c:pt>
                <c:pt idx="40">
                  <c:v>-1.3691212443472163</c:v>
                </c:pt>
                <c:pt idx="41">
                  <c:v>-1.353481051849093</c:v>
                </c:pt>
                <c:pt idx="42">
                  <c:v>-1.3095423428310007</c:v>
                </c:pt>
                <c:pt idx="43">
                  <c:v>-1.314892165685499</c:v>
                </c:pt>
                <c:pt idx="44">
                  <c:v>0.33469501579414129</c:v>
                </c:pt>
                <c:pt idx="45">
                  <c:v>2.4536843254253593E-2</c:v>
                </c:pt>
                <c:pt idx="46">
                  <c:v>-0.28190861069262158</c:v>
                </c:pt>
                <c:pt idx="47">
                  <c:v>-0.63564006719223431</c:v>
                </c:pt>
                <c:pt idx="48">
                  <c:v>0.95159098232759787</c:v>
                </c:pt>
                <c:pt idx="49">
                  <c:v>0.99599325913401937</c:v>
                </c:pt>
                <c:pt idx="50">
                  <c:v>1.0018661618577807</c:v>
                </c:pt>
                <c:pt idx="51">
                  <c:v>1.0141809863247608</c:v>
                </c:pt>
                <c:pt idx="52">
                  <c:v>1.7198606250391528</c:v>
                </c:pt>
                <c:pt idx="53">
                  <c:v>1.6836396932537796</c:v>
                </c:pt>
                <c:pt idx="54">
                  <c:v>1.6720191763976973</c:v>
                </c:pt>
                <c:pt idx="55">
                  <c:v>1.6405195363664302</c:v>
                </c:pt>
                <c:pt idx="56">
                  <c:v>1.3788751945753943</c:v>
                </c:pt>
                <c:pt idx="57">
                  <c:v>1.3851897395839827</c:v>
                </c:pt>
                <c:pt idx="58">
                  <c:v>1.3883031610812726</c:v>
                </c:pt>
                <c:pt idx="59">
                  <c:v>1.44757510554846</c:v>
                </c:pt>
                <c:pt idx="60">
                  <c:v>1.3902764563964563</c:v>
                </c:pt>
                <c:pt idx="61">
                  <c:v>1.3639658521940059</c:v>
                </c:pt>
                <c:pt idx="62">
                  <c:v>1.3727360535948228</c:v>
                </c:pt>
                <c:pt idx="63">
                  <c:v>1.3464254493923722</c:v>
                </c:pt>
                <c:pt idx="64">
                  <c:v>1.3025744423882879</c:v>
                </c:pt>
                <c:pt idx="65">
                  <c:v>1.3376552479915553</c:v>
                </c:pt>
                <c:pt idx="66">
                  <c:v>1.3902764563964563</c:v>
                </c:pt>
                <c:pt idx="67">
                  <c:v>1.3990466577972731</c:v>
                </c:pt>
                <c:pt idx="68">
                  <c:v>1.469208269003808</c:v>
                </c:pt>
                <c:pt idx="69">
                  <c:v>1.4604380676029911</c:v>
                </c:pt>
                <c:pt idx="70">
                  <c:v>1.469208269003808</c:v>
                </c:pt>
                <c:pt idx="71">
                  <c:v>1.4955188732062585</c:v>
                </c:pt>
                <c:pt idx="72">
                  <c:v>1.5305996788095257</c:v>
                </c:pt>
                <c:pt idx="73">
                  <c:v>1.5218294774087091</c:v>
                </c:pt>
                <c:pt idx="74">
                  <c:v>1.5218294774087091</c:v>
                </c:pt>
                <c:pt idx="75">
                  <c:v>1.5218294774087091</c:v>
                </c:pt>
                <c:pt idx="76">
                  <c:v>1.4779784704046248</c:v>
                </c:pt>
                <c:pt idx="77">
                  <c:v>1.4428976648013574</c:v>
                </c:pt>
                <c:pt idx="78">
                  <c:v>1.4341274634005405</c:v>
                </c:pt>
                <c:pt idx="79">
                  <c:v>1.3990466577972731</c:v>
                </c:pt>
                <c:pt idx="80">
                  <c:v>1.3639658521940059</c:v>
                </c:pt>
                <c:pt idx="81">
                  <c:v>1.3113446437891048</c:v>
                </c:pt>
                <c:pt idx="82">
                  <c:v>1.232412831181753</c:v>
                </c:pt>
                <c:pt idx="83">
                  <c:v>1.1622512199752184</c:v>
                </c:pt>
                <c:pt idx="84">
                  <c:v>1.0657790045662332</c:v>
                </c:pt>
                <c:pt idx="85">
                  <c:v>0.96053658775643103</c:v>
                </c:pt>
                <c:pt idx="86">
                  <c:v>0.83775376814499536</c:v>
                </c:pt>
                <c:pt idx="87">
                  <c:v>0.68866034433110901</c:v>
                </c:pt>
                <c:pt idx="88">
                  <c:v>0.47817551071150477</c:v>
                </c:pt>
                <c:pt idx="89">
                  <c:v>0.33785228829843533</c:v>
                </c:pt>
                <c:pt idx="90">
                  <c:v>0.15367805888128161</c:v>
                </c:pt>
                <c:pt idx="91">
                  <c:v>-2.172596913505526E-2</c:v>
                </c:pt>
                <c:pt idx="92">
                  <c:v>-0.26729160835792687</c:v>
                </c:pt>
                <c:pt idx="93">
                  <c:v>-0.44269563637426368</c:v>
                </c:pt>
                <c:pt idx="94">
                  <c:v>-0.62686986579141746</c:v>
                </c:pt>
                <c:pt idx="95">
                  <c:v>-0.88997590781592262</c:v>
                </c:pt>
                <c:pt idx="96">
                  <c:v>-0.97767792182409119</c:v>
                </c:pt>
                <c:pt idx="97">
                  <c:v>-1.0302991302289923</c:v>
                </c:pt>
                <c:pt idx="98">
                  <c:v>-1.161852151241245</c:v>
                </c:pt>
                <c:pt idx="99">
                  <c:v>-1.2320137624477798</c:v>
                </c:pt>
                <c:pt idx="100">
                  <c:v>-1.267094568051047</c:v>
                </c:pt>
                <c:pt idx="101">
                  <c:v>-1.3547965820592154</c:v>
                </c:pt>
                <c:pt idx="102">
                  <c:v>-1.2758647694518639</c:v>
                </c:pt>
                <c:pt idx="103">
                  <c:v>-1.3372561792575817</c:v>
                </c:pt>
                <c:pt idx="104">
                  <c:v>-1.3460263806583985</c:v>
                </c:pt>
                <c:pt idx="105">
                  <c:v>-1.3986475890632997</c:v>
                </c:pt>
                <c:pt idx="106">
                  <c:v>-1.442498596067384</c:v>
                </c:pt>
                <c:pt idx="107">
                  <c:v>-1.486349603071468</c:v>
                </c:pt>
                <c:pt idx="108">
                  <c:v>-1.5038900058731017</c:v>
                </c:pt>
                <c:pt idx="109">
                  <c:v>-1.4951198044722849</c:v>
                </c:pt>
                <c:pt idx="110">
                  <c:v>-1.5652814156788197</c:v>
                </c:pt>
                <c:pt idx="111">
                  <c:v>-1.5652814156788197</c:v>
                </c:pt>
                <c:pt idx="112">
                  <c:v>-1.6968344366910721</c:v>
                </c:pt>
                <c:pt idx="113">
                  <c:v>-1.6792940338894387</c:v>
                </c:pt>
                <c:pt idx="114">
                  <c:v>-1.6968344366910721</c:v>
                </c:pt>
                <c:pt idx="115">
                  <c:v>-1.7757662492984239</c:v>
                </c:pt>
                <c:pt idx="116">
                  <c:v>-1.7143748394927059</c:v>
                </c:pt>
                <c:pt idx="117">
                  <c:v>-1.7757662492984239</c:v>
                </c:pt>
                <c:pt idx="118">
                  <c:v>-1.7757662492984239</c:v>
                </c:pt>
                <c:pt idx="119">
                  <c:v>-1.8196172563025081</c:v>
                </c:pt>
                <c:pt idx="120">
                  <c:v>-1.7143748394927059</c:v>
                </c:pt>
                <c:pt idx="121">
                  <c:v>-1.766996047897607</c:v>
                </c:pt>
                <c:pt idx="122">
                  <c:v>-1.7406854436951564</c:v>
                </c:pt>
                <c:pt idx="123">
                  <c:v>-1.7319152422943396</c:v>
                </c:pt>
                <c:pt idx="124">
                  <c:v>-1.7231450408935227</c:v>
                </c:pt>
                <c:pt idx="125">
                  <c:v>-1.6792940338894387</c:v>
                </c:pt>
                <c:pt idx="126">
                  <c:v>-1.6003622212820872</c:v>
                </c:pt>
                <c:pt idx="127">
                  <c:v>-1.6003622212820872</c:v>
                </c:pt>
                <c:pt idx="128">
                  <c:v>-1.4775794016706512</c:v>
                </c:pt>
                <c:pt idx="129">
                  <c:v>-1.4337283946665671</c:v>
                </c:pt>
                <c:pt idx="130">
                  <c:v>-1.4074177904641165</c:v>
                </c:pt>
                <c:pt idx="131">
                  <c:v>-1.3284859778567648</c:v>
                </c:pt>
                <c:pt idx="132">
                  <c:v>-1.319715776455948</c:v>
                </c:pt>
                <c:pt idx="133">
                  <c:v>-1.2495541652494135</c:v>
                </c:pt>
                <c:pt idx="134">
                  <c:v>-1.2057031582453293</c:v>
                </c:pt>
                <c:pt idx="135">
                  <c:v>-1.1443117484396113</c:v>
                </c:pt>
                <c:pt idx="136">
                  <c:v>-1.0302991302289923</c:v>
                </c:pt>
                <c:pt idx="137">
                  <c:v>-0.90751631061755633</c:v>
                </c:pt>
                <c:pt idx="138">
                  <c:v>-0.7759632896053037</c:v>
                </c:pt>
                <c:pt idx="139">
                  <c:v>-0.54793805318406574</c:v>
                </c:pt>
                <c:pt idx="140">
                  <c:v>-0.26729160835792687</c:v>
                </c:pt>
                <c:pt idx="141">
                  <c:v>-0.14450878874649106</c:v>
                </c:pt>
                <c:pt idx="142">
                  <c:v>2.212503786902896E-2</c:v>
                </c:pt>
                <c:pt idx="143">
                  <c:v>0.17121846168291527</c:v>
                </c:pt>
                <c:pt idx="144">
                  <c:v>0.32031188549680162</c:v>
                </c:pt>
                <c:pt idx="145">
                  <c:v>0.4518649065090542</c:v>
                </c:pt>
                <c:pt idx="146">
                  <c:v>0.53956692051722277</c:v>
                </c:pt>
                <c:pt idx="147">
                  <c:v>0.62726893452539112</c:v>
                </c:pt>
                <c:pt idx="148">
                  <c:v>0.66234974012865855</c:v>
                </c:pt>
                <c:pt idx="149">
                  <c:v>0.68866034433110901</c:v>
                </c:pt>
                <c:pt idx="150">
                  <c:v>0.76759215693846061</c:v>
                </c:pt>
                <c:pt idx="151">
                  <c:v>0.8903749765498965</c:v>
                </c:pt>
                <c:pt idx="152">
                  <c:v>0.93422598355398068</c:v>
                </c:pt>
                <c:pt idx="153">
                  <c:v>1.0570088031654163</c:v>
                </c:pt>
                <c:pt idx="154">
                  <c:v>0.99561739335969845</c:v>
                </c:pt>
                <c:pt idx="155">
                  <c:v>0.97807699055806474</c:v>
                </c:pt>
                <c:pt idx="156">
                  <c:v>1.0219279975621489</c:v>
                </c:pt>
                <c:pt idx="157">
                  <c:v>1.0657790045662332</c:v>
                </c:pt>
              </c:numCache>
            </c:numRef>
          </c:xVal>
          <c:y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yVal>
          <c:smooth val="0"/>
        </c:ser>
        <c:ser>
          <c:idx val="1"/>
          <c:order val="1"/>
          <c:tx>
            <c:v>VelX, VelX(GHT)</c:v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Dev_Reg_All!$H$8:$H$165</c:f>
              <c:numCache>
                <c:formatCode>0.00</c:formatCode>
                <c:ptCount val="158"/>
                <c:pt idx="0">
                  <c:v>1.6617593769430117</c:v>
                </c:pt>
                <c:pt idx="1">
                  <c:v>1.6809803033172361</c:v>
                </c:pt>
                <c:pt idx="2">
                  <c:v>1.6459055495191952</c:v>
                </c:pt>
                <c:pt idx="3">
                  <c:v>1.6633024058651751</c:v>
                </c:pt>
                <c:pt idx="4">
                  <c:v>1.2271505416037958</c:v>
                </c:pt>
                <c:pt idx="5">
                  <c:v>1.2621770139810486</c:v>
                </c:pt>
                <c:pt idx="6">
                  <c:v>1.3234313646298839</c:v>
                </c:pt>
                <c:pt idx="7">
                  <c:v>1.3320995268376037</c:v>
                </c:pt>
                <c:pt idx="8">
                  <c:v>1.6392297423224356</c:v>
                </c:pt>
                <c:pt idx="9">
                  <c:v>1.6216927257325255</c:v>
                </c:pt>
                <c:pt idx="10">
                  <c:v>1.6040209535353405</c:v>
                </c:pt>
                <c:pt idx="11">
                  <c:v>1.6126166936118775</c:v>
                </c:pt>
                <c:pt idx="12">
                  <c:v>-1.4012128630975105</c:v>
                </c:pt>
                <c:pt idx="13">
                  <c:v>-1.4364584034138626</c:v>
                </c:pt>
                <c:pt idx="14">
                  <c:v>-1.3836733243438277</c:v>
                </c:pt>
                <c:pt idx="15">
                  <c:v>-1.4013238383035016</c:v>
                </c:pt>
                <c:pt idx="16">
                  <c:v>-1.5518734933160887</c:v>
                </c:pt>
                <c:pt idx="17">
                  <c:v>-1.5518734933160887</c:v>
                </c:pt>
                <c:pt idx="18">
                  <c:v>-1.5519351061739604</c:v>
                </c:pt>
                <c:pt idx="19">
                  <c:v>-1.5695431036586114</c:v>
                </c:pt>
                <c:pt idx="20">
                  <c:v>-1.1880670663091055</c:v>
                </c:pt>
                <c:pt idx="21">
                  <c:v>-1.1003369447207596</c:v>
                </c:pt>
                <c:pt idx="22">
                  <c:v>-1.1355558221629449</c:v>
                </c:pt>
                <c:pt idx="23">
                  <c:v>-1.170826584117022</c:v>
                </c:pt>
                <c:pt idx="24">
                  <c:v>-0.64331016027109056</c:v>
                </c:pt>
                <c:pt idx="25">
                  <c:v>-0.65206263481063453</c:v>
                </c:pt>
                <c:pt idx="26">
                  <c:v>-0.62570792773220518</c:v>
                </c:pt>
                <c:pt idx="27">
                  <c:v>-0.52034963134902801</c:v>
                </c:pt>
                <c:pt idx="28">
                  <c:v>1.0843841296238832</c:v>
                </c:pt>
                <c:pt idx="29">
                  <c:v>1.0492744258421369</c:v>
                </c:pt>
                <c:pt idx="30">
                  <c:v>1.049229387203342</c:v>
                </c:pt>
                <c:pt idx="31">
                  <c:v>1.0404192632061402</c:v>
                </c:pt>
                <c:pt idx="32">
                  <c:v>0.96759849383749008</c:v>
                </c:pt>
                <c:pt idx="33">
                  <c:v>1.0874053215142561</c:v>
                </c:pt>
                <c:pt idx="34">
                  <c:v>1.1805246379683079</c:v>
                </c:pt>
                <c:pt idx="35">
                  <c:v>1.2301314303587527</c:v>
                </c:pt>
                <c:pt idx="36">
                  <c:v>-1.3862821623293071</c:v>
                </c:pt>
                <c:pt idx="37">
                  <c:v>-1.3883313512844289</c:v>
                </c:pt>
                <c:pt idx="38">
                  <c:v>-1.4203192146069696</c:v>
                </c:pt>
                <c:pt idx="39">
                  <c:v>-1.3992862967093438</c:v>
                </c:pt>
                <c:pt idx="40">
                  <c:v>-1.3714872326464591</c:v>
                </c:pt>
                <c:pt idx="41">
                  <c:v>-1.3558538938099052</c:v>
                </c:pt>
                <c:pt idx="42">
                  <c:v>-1.3118337899461465</c:v>
                </c:pt>
                <c:pt idx="43">
                  <c:v>-1.3172000531963763</c:v>
                </c:pt>
                <c:pt idx="44">
                  <c:v>0.33443744317824015</c:v>
                </c:pt>
                <c:pt idx="45">
                  <c:v>2.5787567431483603E-2</c:v>
                </c:pt>
                <c:pt idx="46">
                  <c:v>-0.27929336420010131</c:v>
                </c:pt>
                <c:pt idx="47">
                  <c:v>-0.63158765773484493</c:v>
                </c:pt>
                <c:pt idx="48">
                  <c:v>0.95210029152611908</c:v>
                </c:pt>
                <c:pt idx="49">
                  <c:v>0.99641188399209268</c:v>
                </c:pt>
                <c:pt idx="50">
                  <c:v>1.0021919571663616</c:v>
                </c:pt>
                <c:pt idx="51">
                  <c:v>1.0144483694080704</c:v>
                </c:pt>
                <c:pt idx="52">
                  <c:v>1.7207777408636604</c:v>
                </c:pt>
                <c:pt idx="53">
                  <c:v>1.684428211882631</c:v>
                </c:pt>
                <c:pt idx="54">
                  <c:v>1.6727423759297591</c:v>
                </c:pt>
                <c:pt idx="55">
                  <c:v>1.641189151282991</c:v>
                </c:pt>
                <c:pt idx="56">
                  <c:v>1.38027291179129</c:v>
                </c:pt>
                <c:pt idx="57">
                  <c:v>1.3864688634678668</c:v>
                </c:pt>
                <c:pt idx="58">
                  <c:v>1.3894439308337603</c:v>
                </c:pt>
                <c:pt idx="59">
                  <c:v>1.4485951254520977</c:v>
                </c:pt>
                <c:pt idx="60">
                  <c:v>1.390301771074397</c:v>
                </c:pt>
                <c:pt idx="61">
                  <c:v>1.3639500905924948</c:v>
                </c:pt>
                <c:pt idx="62">
                  <c:v>1.372616955687417</c:v>
                </c:pt>
                <c:pt idx="63">
                  <c:v>1.3462233352250688</c:v>
                </c:pt>
                <c:pt idx="64">
                  <c:v>1.3020771132217779</c:v>
                </c:pt>
                <c:pt idx="65">
                  <c:v>1.3369899681262303</c:v>
                </c:pt>
                <c:pt idx="66">
                  <c:v>1.3891435934700542</c:v>
                </c:pt>
                <c:pt idx="67">
                  <c:v>1.3977030143882672</c:v>
                </c:pt>
                <c:pt idx="68">
                  <c:v>1.4673735510736432</c:v>
                </c:pt>
                <c:pt idx="69">
                  <c:v>1.458519829674088</c:v>
                </c:pt>
                <c:pt idx="70">
                  <c:v>1.4671325282994194</c:v>
                </c:pt>
                <c:pt idx="71">
                  <c:v>1.4930329816721137</c:v>
                </c:pt>
                <c:pt idx="72">
                  <c:v>1.5277099542123169</c:v>
                </c:pt>
                <c:pt idx="73">
                  <c:v>1.5188786200188187</c:v>
                </c:pt>
                <c:pt idx="74">
                  <c:v>1.5179584866333873</c:v>
                </c:pt>
                <c:pt idx="75">
                  <c:v>1.5178509944154632</c:v>
                </c:pt>
                <c:pt idx="76">
                  <c:v>1.4739589584792279</c:v>
                </c:pt>
                <c:pt idx="77">
                  <c:v>1.4389906640129944</c:v>
                </c:pt>
                <c:pt idx="78">
                  <c:v>1.4302243536036126</c:v>
                </c:pt>
                <c:pt idx="79">
                  <c:v>1.3953329010603157</c:v>
                </c:pt>
                <c:pt idx="80">
                  <c:v>1.3604424333619205</c:v>
                </c:pt>
                <c:pt idx="81">
                  <c:v>1.3080711813154386</c:v>
                </c:pt>
                <c:pt idx="82">
                  <c:v>1.2295126698444154</c:v>
                </c:pt>
                <c:pt idx="83">
                  <c:v>1.1596896503435346</c:v>
                </c:pt>
                <c:pt idx="84">
                  <c:v>1.0636547502955715</c:v>
                </c:pt>
                <c:pt idx="85">
                  <c:v>0.95888161992822718</c:v>
                </c:pt>
                <c:pt idx="86">
                  <c:v>0.83671160919429555</c:v>
                </c:pt>
                <c:pt idx="87">
                  <c:v>0.68818148674527901</c:v>
                </c:pt>
                <c:pt idx="88">
                  <c:v>0.47837287293703312</c:v>
                </c:pt>
                <c:pt idx="89">
                  <c:v>0.33849902249509434</c:v>
                </c:pt>
                <c:pt idx="90">
                  <c:v>0.15480587051599848</c:v>
                </c:pt>
                <c:pt idx="91">
                  <c:v>-2.0197140399645739E-2</c:v>
                </c:pt>
                <c:pt idx="92">
                  <c:v>-0.26526798884635694</c:v>
                </c:pt>
                <c:pt idx="93">
                  <c:v>-0.44034726519036083</c:v>
                </c:pt>
                <c:pt idx="94">
                  <c:v>-0.62421610389166848</c:v>
                </c:pt>
                <c:pt idx="95">
                  <c:v>-0.88694714660281837</c:v>
                </c:pt>
                <c:pt idx="96">
                  <c:v>-0.97458027297865524</c:v>
                </c:pt>
                <c:pt idx="97">
                  <c:v>-1.0273095761984061</c:v>
                </c:pt>
                <c:pt idx="98">
                  <c:v>-1.1587843432762424</c:v>
                </c:pt>
                <c:pt idx="99">
                  <c:v>-1.228969305288784</c:v>
                </c:pt>
                <c:pt idx="100">
                  <c:v>-1.2641571240856559</c:v>
                </c:pt>
                <c:pt idx="101">
                  <c:v>-1.3519193372054314</c:v>
                </c:pt>
                <c:pt idx="102">
                  <c:v>-1.2731765396347625</c:v>
                </c:pt>
                <c:pt idx="103">
                  <c:v>-1.3346681658430739</c:v>
                </c:pt>
                <c:pt idx="104">
                  <c:v>-1.3436484037815806</c:v>
                </c:pt>
                <c:pt idx="105">
                  <c:v>-1.3964224333722308</c:v>
                </c:pt>
                <c:pt idx="106">
                  <c:v>-1.4404054353485283</c:v>
                </c:pt>
                <c:pt idx="107">
                  <c:v>-1.4843507730124894</c:v>
                </c:pt>
                <c:pt idx="108">
                  <c:v>-1.5019818302802037</c:v>
                </c:pt>
                <c:pt idx="109">
                  <c:v>-1.4933086958067612</c:v>
                </c:pt>
                <c:pt idx="110">
                  <c:v>-1.5635590899537439</c:v>
                </c:pt>
                <c:pt idx="111">
                  <c:v>-1.5636588235154918</c:v>
                </c:pt>
                <c:pt idx="112">
                  <c:v>-1.6955518133880274</c:v>
                </c:pt>
                <c:pt idx="113">
                  <c:v>-1.6781198869553058</c:v>
                </c:pt>
                <c:pt idx="114">
                  <c:v>-1.6957776070971866</c:v>
                </c:pt>
                <c:pt idx="115">
                  <c:v>-1.7748530180179329</c:v>
                </c:pt>
                <c:pt idx="116">
                  <c:v>-1.7135518271847505</c:v>
                </c:pt>
                <c:pt idx="117">
                  <c:v>-1.7750659607021559</c:v>
                </c:pt>
                <c:pt idx="118">
                  <c:v>-1.7769824448601634</c:v>
                </c:pt>
                <c:pt idx="119">
                  <c:v>-1.8210258586639649</c:v>
                </c:pt>
                <c:pt idx="120">
                  <c:v>-1.7159159353608626</c:v>
                </c:pt>
                <c:pt idx="121">
                  <c:v>-1.768711199168417</c:v>
                </c:pt>
                <c:pt idx="122">
                  <c:v>-1.7424288902005627</c:v>
                </c:pt>
                <c:pt idx="123">
                  <c:v>-1.7336645014397691</c:v>
                </c:pt>
                <c:pt idx="124">
                  <c:v>-1.7249182242169234</c:v>
                </c:pt>
                <c:pt idx="125">
                  <c:v>-1.6811580133738655</c:v>
                </c:pt>
                <c:pt idx="126">
                  <c:v>-1.6023654210841449</c:v>
                </c:pt>
                <c:pt idx="127">
                  <c:v>-1.6023229046091223</c:v>
                </c:pt>
                <c:pt idx="128">
                  <c:v>-1.4792282926567908</c:v>
                </c:pt>
                <c:pt idx="129">
                  <c:v>-1.4352742835535737</c:v>
                </c:pt>
                <c:pt idx="130">
                  <c:v>-1.4089191200836044</c:v>
                </c:pt>
                <c:pt idx="131">
                  <c:v>-1.3298291286541921</c:v>
                </c:pt>
                <c:pt idx="132">
                  <c:v>-1.3210179717708739</c:v>
                </c:pt>
                <c:pt idx="133">
                  <c:v>-1.2506641448886104</c:v>
                </c:pt>
                <c:pt idx="134">
                  <c:v>-1.2066894060012436</c:v>
                </c:pt>
                <c:pt idx="135">
                  <c:v>-1.1450775566531086</c:v>
                </c:pt>
                <c:pt idx="136">
                  <c:v>-1.0307128158487979</c:v>
                </c:pt>
                <c:pt idx="137">
                  <c:v>-0.90758596824139282</c:v>
                </c:pt>
                <c:pt idx="138">
                  <c:v>-0.77569192146213362</c:v>
                </c:pt>
                <c:pt idx="139">
                  <c:v>-0.54717843315486969</c:v>
                </c:pt>
                <c:pt idx="140">
                  <c:v>-0.26601803231109078</c:v>
                </c:pt>
                <c:pt idx="141">
                  <c:v>-0.14304957658860021</c:v>
                </c:pt>
                <c:pt idx="142">
                  <c:v>2.3796766932392098E-2</c:v>
                </c:pt>
                <c:pt idx="143">
                  <c:v>0.17305774038086388</c:v>
                </c:pt>
                <c:pt idx="144">
                  <c:v>0.32228758312220052</c:v>
                </c:pt>
                <c:pt idx="145">
                  <c:v>0.45394308124979366</c:v>
                </c:pt>
                <c:pt idx="146">
                  <c:v>0.54167685397045784</c:v>
                </c:pt>
                <c:pt idx="147">
                  <c:v>0.62939799185165202</c:v>
                </c:pt>
                <c:pt idx="148">
                  <c:v>0.66446035101629664</c:v>
                </c:pt>
                <c:pt idx="149">
                  <c:v>0.69072584555900085</c:v>
                </c:pt>
                <c:pt idx="150">
                  <c:v>0.76962869243649179</c:v>
                </c:pt>
                <c:pt idx="151">
                  <c:v>0.89240234103331417</c:v>
                </c:pt>
                <c:pt idx="152">
                  <c:v>0.93616639517354927</c:v>
                </c:pt>
                <c:pt idx="153">
                  <c:v>1.0589028118289676</c:v>
                </c:pt>
                <c:pt idx="154">
                  <c:v>0.99739134459897894</c:v>
                </c:pt>
                <c:pt idx="155">
                  <c:v>0.97978032051780095</c:v>
                </c:pt>
                <c:pt idx="156">
                  <c:v>1.0235484581612866</c:v>
                </c:pt>
                <c:pt idx="157">
                  <c:v>1.067345997028178</c:v>
                </c:pt>
              </c:numCache>
            </c:numRef>
          </c:xVal>
          <c:y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yVal>
          <c:smooth val="0"/>
        </c:ser>
        <c:ser>
          <c:idx val="2"/>
          <c:order val="2"/>
          <c:tx>
            <c:v>one-to-one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xVal>
          <c:y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4920112"/>
        <c:axId val="124919720"/>
      </c:scatterChart>
      <c:valAx>
        <c:axId val="1249201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Rated Velocity, in ft/s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24919720"/>
        <c:crosses val="autoZero"/>
        <c:crossBetween val="midCat"/>
      </c:valAx>
      <c:valAx>
        <c:axId val="1249197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</a:t>
                </a:r>
                <a:r>
                  <a:rPr lang="en-US" baseline="0"/>
                  <a:t> (Q/A), in ft/s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4833125007737752E-2"/>
              <c:y val="0.37970205590705874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24920112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05798049553563E-2"/>
          <c:y val="6.9370841092996155E-2"/>
          <c:w val="0.82451764802121619"/>
          <c:h val="0.8000481371363849"/>
        </c:manualLayout>
      </c:layout>
      <c:scatterChart>
        <c:scatterStyle val="lineMarker"/>
        <c:varyColors val="0"/>
        <c:ser>
          <c:idx val="0"/>
          <c:order val="0"/>
          <c:tx>
            <c:v>VelX (ALL)</c:v>
          </c:tx>
          <c:spPr>
            <a:ln w="28575">
              <a:noFill/>
            </a:ln>
          </c:spPr>
          <c:x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xVal>
          <c:yVal>
            <c:numRef>
              <c:f>Dev_Reg_All!$G$8:$G$165</c:f>
              <c:numCache>
                <c:formatCode>0.00</c:formatCode>
                <c:ptCount val="158"/>
                <c:pt idx="0">
                  <c:v>6.9210637417541188E-2</c:v>
                </c:pt>
                <c:pt idx="1">
                  <c:v>6.7364935110372226E-3</c:v>
                </c:pt>
                <c:pt idx="2">
                  <c:v>1.7657180667067562E-2</c:v>
                </c:pt>
                <c:pt idx="3">
                  <c:v>4.089058834357262E-2</c:v>
                </c:pt>
                <c:pt idx="4">
                  <c:v>-3.06524035345348E-2</c:v>
                </c:pt>
                <c:pt idx="5">
                  <c:v>2.3413219656379214E-2</c:v>
                </c:pt>
                <c:pt idx="6">
                  <c:v>4.3686918372389361E-2</c:v>
                </c:pt>
                <c:pt idx="7">
                  <c:v>8.7351291748114956E-2</c:v>
                </c:pt>
                <c:pt idx="8">
                  <c:v>-0.12894806817162996</c:v>
                </c:pt>
                <c:pt idx="9">
                  <c:v>-0.14158725144380613</c:v>
                </c:pt>
                <c:pt idx="10">
                  <c:v>-0.11051734591684959</c:v>
                </c:pt>
                <c:pt idx="11">
                  <c:v>-6.0845290304119004E-2</c:v>
                </c:pt>
                <c:pt idx="12">
                  <c:v>-4.8894360104408285E-2</c:v>
                </c:pt>
                <c:pt idx="13">
                  <c:v>-3.710763298962072E-2</c:v>
                </c:pt>
                <c:pt idx="14">
                  <c:v>-7.4358765787677417E-2</c:v>
                </c:pt>
                <c:pt idx="15">
                  <c:v>-1.6142491569214545E-2</c:v>
                </c:pt>
                <c:pt idx="16">
                  <c:v>0.13511185703867823</c:v>
                </c:pt>
                <c:pt idx="17">
                  <c:v>7.3572943572899341E-2</c:v>
                </c:pt>
                <c:pt idx="18">
                  <c:v>0.10096935417269925</c:v>
                </c:pt>
                <c:pt idx="19">
                  <c:v>0.13840059838417251</c:v>
                </c:pt>
                <c:pt idx="20">
                  <c:v>0.19654742459712815</c:v>
                </c:pt>
                <c:pt idx="21">
                  <c:v>0.12585473346443921</c:v>
                </c:pt>
                <c:pt idx="22">
                  <c:v>0.10189814273920161</c:v>
                </c:pt>
                <c:pt idx="23">
                  <c:v>0.13957704309622665</c:v>
                </c:pt>
                <c:pt idx="24">
                  <c:v>2.6502561395860269E-3</c:v>
                </c:pt>
                <c:pt idx="25">
                  <c:v>5.7525708187795455E-2</c:v>
                </c:pt>
                <c:pt idx="26">
                  <c:v>0.11361124000751932</c:v>
                </c:pt>
                <c:pt idx="27">
                  <c:v>6.844847895026912E-2</c:v>
                </c:pt>
                <c:pt idx="28">
                  <c:v>-0.22051177909742381</c:v>
                </c:pt>
                <c:pt idx="29">
                  <c:v>-0.1804660862473344</c:v>
                </c:pt>
                <c:pt idx="30">
                  <c:v>-0.10307529178135832</c:v>
                </c:pt>
                <c:pt idx="31">
                  <c:v>-0.11587154033460423</c:v>
                </c:pt>
                <c:pt idx="32">
                  <c:v>-7.4496303890061233E-2</c:v>
                </c:pt>
                <c:pt idx="33">
                  <c:v>-0.10282824591661821</c:v>
                </c:pt>
                <c:pt idx="34">
                  <c:v>-9.6930618580753025E-2</c:v>
                </c:pt>
                <c:pt idx="35">
                  <c:v>-8.9483153975663754E-2</c:v>
                </c:pt>
                <c:pt idx="36">
                  <c:v>-5.7983168498327187E-2</c:v>
                </c:pt>
                <c:pt idx="37">
                  <c:v>-5.8619109704636907E-2</c:v>
                </c:pt>
                <c:pt idx="38">
                  <c:v>-1.7119924689832144E-2</c:v>
                </c:pt>
                <c:pt idx="39">
                  <c:v>-4.9584827417092914E-2</c:v>
                </c:pt>
                <c:pt idx="40">
                  <c:v>-7.9562634388081754E-3</c:v>
                </c:pt>
                <c:pt idx="41">
                  <c:v>2.0623348166994848E-3</c:v>
                </c:pt>
                <c:pt idx="42">
                  <c:v>-6.6069796790519053E-2</c:v>
                </c:pt>
                <c:pt idx="43">
                  <c:v>-1.0145998214641461E-2</c:v>
                </c:pt>
                <c:pt idx="44">
                  <c:v>-0.15677296729658824</c:v>
                </c:pt>
                <c:pt idx="45">
                  <c:v>-5.9658786838041926E-2</c:v>
                </c:pt>
                <c:pt idx="46">
                  <c:v>-5.8973096949129666E-2</c:v>
                </c:pt>
                <c:pt idx="47">
                  <c:v>0.1267667773941652</c:v>
                </c:pt>
                <c:pt idx="48">
                  <c:v>-9.1012561626814925E-2</c:v>
                </c:pt>
                <c:pt idx="49">
                  <c:v>-9.7556084248032415E-2</c:v>
                </c:pt>
                <c:pt idx="50">
                  <c:v>-4.3239487883945937E-2</c:v>
                </c:pt>
                <c:pt idx="51">
                  <c:v>6.3088312005799008E-3</c:v>
                </c:pt>
                <c:pt idx="52">
                  <c:v>-7.6485462415717631E-2</c:v>
                </c:pt>
                <c:pt idx="53">
                  <c:v>-6.8499992260812492E-2</c:v>
                </c:pt>
                <c:pt idx="54">
                  <c:v>-4.7179165938165957E-2</c:v>
                </c:pt>
                <c:pt idx="55">
                  <c:v>-4.2332517180680984E-3</c:v>
                </c:pt>
                <c:pt idx="56">
                  <c:v>6.1332383964272319E-2</c:v>
                </c:pt>
                <c:pt idx="57">
                  <c:v>5.4878289135463776E-2</c:v>
                </c:pt>
                <c:pt idx="58">
                  <c:v>0.10460226051884258</c:v>
                </c:pt>
                <c:pt idx="59">
                  <c:v>3.3215188639262649E-2</c:v>
                </c:pt>
                <c:pt idx="60">
                  <c:v>3.3161671244701596E-2</c:v>
                </c:pt>
                <c:pt idx="61">
                  <c:v>8.7152859193631249E-2</c:v>
                </c:pt>
                <c:pt idx="62">
                  <c:v>6.961484541229912E-2</c:v>
                </c:pt>
                <c:pt idx="63">
                  <c:v>9.6072088665922761E-2</c:v>
                </c:pt>
                <c:pt idx="64">
                  <c:v>0.17072029205114436</c:v>
                </c:pt>
                <c:pt idx="65">
                  <c:v>0.1770049438924397</c:v>
                </c:pt>
                <c:pt idx="66">
                  <c:v>0.10498009360152549</c:v>
                </c:pt>
                <c:pt idx="67">
                  <c:v>8.9203335778509585E-2</c:v>
                </c:pt>
                <c:pt idx="68">
                  <c:v>0.1221026474740099</c:v>
                </c:pt>
                <c:pt idx="69">
                  <c:v>8.4453623959030111E-2</c:v>
                </c:pt>
                <c:pt idx="70">
                  <c:v>6.9347979588255892E-2</c:v>
                </c:pt>
                <c:pt idx="71">
                  <c:v>7.169178279816224E-2</c:v>
                </c:pt>
                <c:pt idx="72">
                  <c:v>0.10219290091775712</c:v>
                </c:pt>
                <c:pt idx="73">
                  <c:v>6.4826389316680944E-2</c:v>
                </c:pt>
                <c:pt idx="74">
                  <c:v>5.8780245842726897E-2</c:v>
                </c:pt>
                <c:pt idx="75">
                  <c:v>7.3080099861838388E-2</c:v>
                </c:pt>
                <c:pt idx="76">
                  <c:v>5.03003913183655E-2</c:v>
                </c:pt>
                <c:pt idx="77">
                  <c:v>8.9896887879329812E-2</c:v>
                </c:pt>
                <c:pt idx="78">
                  <c:v>5.0722892014252619E-2</c:v>
                </c:pt>
                <c:pt idx="79">
                  <c:v>1.0294415821108016E-2</c:v>
                </c:pt>
                <c:pt idx="80">
                  <c:v>1.030140890398723E-2</c:v>
                </c:pt>
                <c:pt idx="81">
                  <c:v>1.0196860617342152E-2</c:v>
                </c:pt>
                <c:pt idx="82">
                  <c:v>-4.8707128338337125E-2</c:v>
                </c:pt>
                <c:pt idx="83">
                  <c:v>2.0301192740915575E-2</c:v>
                </c:pt>
                <c:pt idx="84">
                  <c:v>7.6631611710786807E-3</c:v>
                </c:pt>
                <c:pt idx="85">
                  <c:v>1.1757816909774621E-2</c:v>
                </c:pt>
                <c:pt idx="86">
                  <c:v>7.0910637026517787E-3</c:v>
                </c:pt>
                <c:pt idx="87">
                  <c:v>2.5055769166737463E-3</c:v>
                </c:pt>
                <c:pt idx="88">
                  <c:v>4.0879261345810325E-2</c:v>
                </c:pt>
                <c:pt idx="89">
                  <c:v>1.1860834716203583E-2</c:v>
                </c:pt>
                <c:pt idx="90">
                  <c:v>-1.1314281927010117E-3</c:v>
                </c:pt>
                <c:pt idx="91">
                  <c:v>-3.3243387628151169E-2</c:v>
                </c:pt>
                <c:pt idx="92">
                  <c:v>5.4892904005692217E-2</c:v>
                </c:pt>
                <c:pt idx="93">
                  <c:v>5.2091464243322283E-2</c:v>
                </c:pt>
                <c:pt idx="94">
                  <c:v>5.4232748760185023E-2</c:v>
                </c:pt>
                <c:pt idx="95">
                  <c:v>9.3262483466520885E-2</c:v>
                </c:pt>
                <c:pt idx="96">
                  <c:v>7.7467660557884899E-2</c:v>
                </c:pt>
                <c:pt idx="97">
                  <c:v>1.9800169684042634E-2</c:v>
                </c:pt>
                <c:pt idx="98">
                  <c:v>0.12430894086890221</c:v>
                </c:pt>
                <c:pt idx="99">
                  <c:v>5.366239210714463E-2</c:v>
                </c:pt>
                <c:pt idx="100">
                  <c:v>9.7448515501890265E-2</c:v>
                </c:pt>
                <c:pt idx="101">
                  <c:v>0.15393873293172855</c:v>
                </c:pt>
                <c:pt idx="102">
                  <c:v>2.4158159997247575E-2</c:v>
                </c:pt>
                <c:pt idx="103">
                  <c:v>6.6151491678962282E-2</c:v>
                </c:pt>
                <c:pt idx="104">
                  <c:v>1.4934461663555831E-2</c:v>
                </c:pt>
                <c:pt idx="105">
                  <c:v>5.8528749520766477E-2</c:v>
                </c:pt>
                <c:pt idx="106">
                  <c:v>1.9468546513301987E-2</c:v>
                </c:pt>
                <c:pt idx="107">
                  <c:v>1.4763814109868267E-2</c:v>
                </c:pt>
                <c:pt idx="108">
                  <c:v>4.9711825185232206E-2</c:v>
                </c:pt>
                <c:pt idx="109">
                  <c:v>2.2929007645416721E-2</c:v>
                </c:pt>
                <c:pt idx="110">
                  <c:v>-9.7698303736195591E-3</c:v>
                </c:pt>
                <c:pt idx="111">
                  <c:v>2.4723256087754164E-2</c:v>
                </c:pt>
                <c:pt idx="112">
                  <c:v>0.1080210009334881</c:v>
                </c:pt>
                <c:pt idx="113">
                  <c:v>-1.951888510756139E-2</c:v>
                </c:pt>
                <c:pt idx="114">
                  <c:v>0.1078915960560578</c:v>
                </c:pt>
                <c:pt idx="115">
                  <c:v>1.8435597873226683E-2</c:v>
                </c:pt>
                <c:pt idx="116">
                  <c:v>-5.4971925293412438E-2</c:v>
                </c:pt>
                <c:pt idx="117">
                  <c:v>-3.7871314893295427E-2</c:v>
                </c:pt>
                <c:pt idx="118">
                  <c:v>-6.6587572454111177E-2</c:v>
                </c:pt>
                <c:pt idx="119">
                  <c:v>-4.1151219725249044E-2</c:v>
                </c:pt>
                <c:pt idx="120">
                  <c:v>-0.13133688088774509</c:v>
                </c:pt>
                <c:pt idx="121">
                  <c:v>-3.3180107479150012E-2</c:v>
                </c:pt>
                <c:pt idx="122">
                  <c:v>-0.13500010509667404</c:v>
                </c:pt>
                <c:pt idx="123">
                  <c:v>-0.132268321212335</c:v>
                </c:pt>
                <c:pt idx="124">
                  <c:v>-7.9826480491467899E-2</c:v>
                </c:pt>
                <c:pt idx="125">
                  <c:v>-0.12003008634012713</c:v>
                </c:pt>
                <c:pt idx="126">
                  <c:v>-1.9293134169355186E-2</c:v>
                </c:pt>
                <c:pt idx="127">
                  <c:v>-9.4157820686255889E-3</c:v>
                </c:pt>
                <c:pt idx="128">
                  <c:v>-7.228034888740309E-2</c:v>
                </c:pt>
                <c:pt idx="129">
                  <c:v>-2.8016044279979058E-2</c:v>
                </c:pt>
                <c:pt idx="130">
                  <c:v>-2.0119467520078205E-2</c:v>
                </c:pt>
                <c:pt idx="131">
                  <c:v>-0.10625467602543193</c:v>
                </c:pt>
                <c:pt idx="132">
                  <c:v>4.801609323035394E-2</c:v>
                </c:pt>
                <c:pt idx="133">
                  <c:v>-6.3824074941214892E-2</c:v>
                </c:pt>
                <c:pt idx="134">
                  <c:v>-2.1929690765052801E-2</c:v>
                </c:pt>
                <c:pt idx="135">
                  <c:v>-4.2913670137418425E-2</c:v>
                </c:pt>
                <c:pt idx="136">
                  <c:v>-6.6233267219000913E-2</c:v>
                </c:pt>
                <c:pt idx="137">
                  <c:v>-7.5533475618382084E-2</c:v>
                </c:pt>
                <c:pt idx="138">
                  <c:v>-7.4036227122362686E-2</c:v>
                </c:pt>
                <c:pt idx="139">
                  <c:v>-9.2394952182081602E-2</c:v>
                </c:pt>
                <c:pt idx="140">
                  <c:v>-0.10842166712038731</c:v>
                </c:pt>
                <c:pt idx="141">
                  <c:v>-7.5596942356156632E-2</c:v>
                </c:pt>
                <c:pt idx="142">
                  <c:v>-9.7635597733359822E-2</c:v>
                </c:pt>
                <c:pt idx="143">
                  <c:v>-7.3961009526351082E-2</c:v>
                </c:pt>
                <c:pt idx="144">
                  <c:v>-7.8503679970536866E-2</c:v>
                </c:pt>
                <c:pt idx="145">
                  <c:v>-7.2086345582814515E-2</c:v>
                </c:pt>
                <c:pt idx="146">
                  <c:v>3.1439749708486175E-3</c:v>
                </c:pt>
                <c:pt idx="147">
                  <c:v>-1.1324622811585305E-2</c:v>
                </c:pt>
                <c:pt idx="148">
                  <c:v>3.3975026901309713E-2</c:v>
                </c:pt>
                <c:pt idx="149">
                  <c:v>5.2652872357630942E-2</c:v>
                </c:pt>
                <c:pt idx="150">
                  <c:v>-9.7024467468300735E-3</c:v>
                </c:pt>
                <c:pt idx="151">
                  <c:v>-3.7831139949913051E-2</c:v>
                </c:pt>
                <c:pt idx="152">
                  <c:v>-5.3818060629202136E-2</c:v>
                </c:pt>
                <c:pt idx="153">
                  <c:v>-0.1603420075785239</c:v>
                </c:pt>
                <c:pt idx="154">
                  <c:v>-6.6761970859664732E-2</c:v>
                </c:pt>
                <c:pt idx="155">
                  <c:v>4.4688012890349293E-3</c:v>
                </c:pt>
                <c:pt idx="156">
                  <c:v>-3.3555510674962319E-2</c:v>
                </c:pt>
                <c:pt idx="157">
                  <c:v>-6.3330965968032338E-2</c:v>
                </c:pt>
              </c:numCache>
            </c:numRef>
          </c:yVal>
          <c:smooth val="0"/>
        </c:ser>
        <c:ser>
          <c:idx val="1"/>
          <c:order val="1"/>
          <c:tx>
            <c:v>VelX (Pos)</c:v>
          </c:tx>
          <c:spPr>
            <a:ln w="28575">
              <a:noFill/>
            </a:ln>
          </c:spPr>
          <c:x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xVal>
          <c:yVal>
            <c:numRef>
              <c:f>Dev_Reg_Pos!$G$8:$G$86</c:f>
              <c:numCache>
                <c:formatCode>0.00</c:formatCode>
                <c:ptCount val="79"/>
                <c:pt idx="0">
                  <c:v>4.4986145938815003E-2</c:v>
                </c:pt>
                <c:pt idx="1">
                  <c:v>-1.8611490790987117E-2</c:v>
                </c:pt>
                <c:pt idx="2">
                  <c:v>-5.6480894107786561E-3</c:v>
                </c:pt>
                <c:pt idx="3">
                  <c:v>1.6563961153637452E-2</c:v>
                </c:pt>
                <c:pt idx="4">
                  <c:v>-2.9445102922242228E-2</c:v>
                </c:pt>
                <c:pt idx="5">
                  <c:v>2.2577806044493665E-2</c:v>
                </c:pt>
                <c:pt idx="6">
                  <c:v>3.9276754868191821E-2</c:v>
                </c:pt>
                <c:pt idx="7">
                  <c:v>8.2430449687872942E-2</c:v>
                </c:pt>
                <c:pt idx="8">
                  <c:v>-0.15225333824947618</c:v>
                </c:pt>
                <c:pt idx="9">
                  <c:v>-0.16387116440956317</c:v>
                </c:pt>
                <c:pt idx="10">
                  <c:v>-0.13177990177051746</c:v>
                </c:pt>
                <c:pt idx="11">
                  <c:v>-8.2618524713831576E-2</c:v>
                </c:pt>
                <c:pt idx="12">
                  <c:v>-0.21113362158841809</c:v>
                </c:pt>
                <c:pt idx="13">
                  <c:v>-0.16904521451415055</c:v>
                </c:pt>
                <c:pt idx="14">
                  <c:v>-9.1654420048174479E-2</c:v>
                </c:pt>
                <c:pt idx="15">
                  <c:v>-0.10393999004537591</c:v>
                </c:pt>
                <c:pt idx="16">
                  <c:v>-5.8152490876607899E-2</c:v>
                </c:pt>
                <c:pt idx="17">
                  <c:v>-9.3450088407612486E-2</c:v>
                </c:pt>
                <c:pt idx="18">
                  <c:v>-9.2965653765819889E-2</c:v>
                </c:pt>
                <c:pt idx="19">
                  <c:v>-8.84035230023823E-2</c:v>
                </c:pt>
                <c:pt idx="20">
                  <c:v>-0.10380328824361917</c:v>
                </c:pt>
                <c:pt idx="21">
                  <c:v>-7.3964012206020113E-2</c:v>
                </c:pt>
                <c:pt idx="22">
                  <c:v>-8.3093027402411757E-2</c:v>
                </c:pt>
                <c:pt idx="23">
                  <c:v>-2.9118403285676608E-2</c:v>
                </c:pt>
                <c:pt idx="24">
                  <c:v>1.971283799307022E-2</c:v>
                </c:pt>
                <c:pt idx="25">
                  <c:v>-0.10417235450442619</c:v>
                </c:pt>
                <c:pt idx="26">
                  <c:v>-9.4077781913056935E-2</c:v>
                </c:pt>
                <c:pt idx="27">
                  <c:v>-7.208030650365127E-2</c:v>
                </c:pt>
                <c:pt idx="28">
                  <c:v>-2.7300205136426836E-2</c:v>
                </c:pt>
                <c:pt idx="29">
                  <c:v>5.3500674134576487E-2</c:v>
                </c:pt>
                <c:pt idx="30">
                  <c:v>4.6678890745415647E-2</c:v>
                </c:pt>
                <c:pt idx="31">
                  <c:v>9.622157124139874E-2</c:v>
                </c:pt>
                <c:pt idx="32">
                  <c:v>2.1383163453884357E-2</c:v>
                </c:pt>
                <c:pt idx="33">
                  <c:v>2.4666079292147591E-2</c:v>
                </c:pt>
                <c:pt idx="34">
                  <c:v>8.0189302909210891E-2</c:v>
                </c:pt>
                <c:pt idx="35">
                  <c:v>6.2140610571834287E-2</c:v>
                </c:pt>
                <c:pt idx="36">
                  <c:v>9.0129889493591575E-2</c:v>
                </c:pt>
                <c:pt idx="37">
                  <c:v>0.16733148565903599</c:v>
                </c:pt>
                <c:pt idx="38">
                  <c:v>0.17157342327615321</c:v>
                </c:pt>
                <c:pt idx="39">
                  <c:v>9.6484501648971488E-2</c:v>
                </c:pt>
                <c:pt idx="40">
                  <c:v>8.0197065269911105E-2</c:v>
                </c:pt>
                <c:pt idx="41">
                  <c:v>0.10901094851705495</c:v>
                </c:pt>
                <c:pt idx="42">
                  <c:v>7.1872603558119863E-2</c:v>
                </c:pt>
                <c:pt idx="43">
                  <c:v>5.6256280631300948E-2</c:v>
                </c:pt>
                <c:pt idx="44">
                  <c:v>5.7068048173073649E-2</c:v>
                </c:pt>
                <c:pt idx="45">
                  <c:v>8.5526452068490189E-2</c:v>
                </c:pt>
                <c:pt idx="46">
                  <c:v>4.8670619023458705E-2</c:v>
                </c:pt>
                <c:pt idx="47">
                  <c:v>4.2624475549504659E-2</c:v>
                </c:pt>
                <c:pt idx="48">
                  <c:v>5.692432956861615E-2</c:v>
                </c:pt>
                <c:pt idx="49">
                  <c:v>3.6698013805366081E-2</c:v>
                </c:pt>
                <c:pt idx="50">
                  <c:v>7.8337224590508514E-2</c:v>
                </c:pt>
                <c:pt idx="51">
                  <c:v>3.9673907281476017E-2</c:v>
                </c:pt>
                <c:pt idx="52">
                  <c:v>1.2881453125095366E-3</c:v>
                </c:pt>
                <c:pt idx="53">
                  <c:v>3.3378526195668723E-3</c:v>
                </c:pt>
                <c:pt idx="54">
                  <c:v>6.297375669189309E-3</c:v>
                </c:pt>
                <c:pt idx="55">
                  <c:v>-4.8010506282089027E-2</c:v>
                </c:pt>
                <c:pt idx="56">
                  <c:v>2.5083243245520137E-2</c:v>
                </c:pt>
                <c:pt idx="57">
                  <c:v>1.8062675792173355E-2</c:v>
                </c:pt>
                <c:pt idx="58">
                  <c:v>2.8285474203403993E-2</c:v>
                </c:pt>
                <c:pt idx="59">
                  <c:v>3.076822078090502E-2</c:v>
                </c:pt>
                <c:pt idx="60">
                  <c:v>3.4864269447684504E-2</c:v>
                </c:pt>
                <c:pt idx="61">
                  <c:v>8.5494239221890478E-2</c:v>
                </c:pt>
                <c:pt idx="62">
                  <c:v>6.4646669488996611E-2</c:v>
                </c:pt>
                <c:pt idx="63">
                  <c:v>6.2378656257027709E-2</c:v>
                </c:pt>
                <c:pt idx="64">
                  <c:v>-1.1472282188711505E-2</c:v>
                </c:pt>
                <c:pt idx="65">
                  <c:v>-2.4696488085654722E-2</c:v>
                </c:pt>
                <c:pt idx="66">
                  <c:v>-2.5939332038600715E-2</c:v>
                </c:pt>
                <c:pt idx="67">
                  <c:v>4.4184202954616891E-2</c:v>
                </c:pt>
                <c:pt idx="68">
                  <c:v>2.4608819611737331E-2</c:v>
                </c:pt>
                <c:pt idx="69">
                  <c:v>6.7865755100454117E-2</c:v>
                </c:pt>
                <c:pt idx="70">
                  <c:v>8.50115648886417E-2</c:v>
                </c:pt>
                <c:pt idx="71">
                  <c:v>1.8060138779779633E-2</c:v>
                </c:pt>
                <c:pt idx="72">
                  <c:v>-1.7218054207927103E-2</c:v>
                </c:pt>
                <c:pt idx="73">
                  <c:v>-3.5758367667439117E-2</c:v>
                </c:pt>
                <c:pt idx="74">
                  <c:v>-0.14943181440138453</c:v>
                </c:pt>
                <c:pt idx="75">
                  <c:v>-5.2277027790213482E-2</c:v>
                </c:pt>
                <c:pt idx="76">
                  <c:v>1.9975101470575352E-2</c:v>
                </c:pt>
                <c:pt idx="77">
                  <c:v>-2.0602603273644826E-2</c:v>
                </c:pt>
                <c:pt idx="78">
                  <c:v>-5.2931451346937664E-2</c:v>
                </c:pt>
              </c:numCache>
            </c:numRef>
          </c:yVal>
          <c:smooth val="0"/>
        </c:ser>
        <c:ser>
          <c:idx val="2"/>
          <c:order val="2"/>
          <c:tx>
            <c:v>VelX (Neg)</c:v>
          </c:tx>
          <c:spPr>
            <a:ln w="28575">
              <a:noFill/>
            </a:ln>
          </c:spPr>
          <c:x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xVal>
          <c:yVal>
            <c:numRef>
              <c:f>Dev_Reg_Neg!$G$8:$G$86</c:f>
              <c:numCache>
                <c:formatCode>0.00</c:formatCode>
                <c:ptCount val="79"/>
                <c:pt idx="0">
                  <c:v>-5.2365814702848512E-2</c:v>
                </c:pt>
                <c:pt idx="1">
                  <c:v>-4.0490650389926497E-2</c:v>
                </c:pt>
                <c:pt idx="2">
                  <c:v>-7.7874438985184646E-2</c:v>
                </c:pt>
                <c:pt idx="3">
                  <c:v>-1.9613946167654772E-2</c:v>
                </c:pt>
                <c:pt idx="4">
                  <c:v>0.13201626053230897</c:v>
                </c:pt>
                <c:pt idx="5">
                  <c:v>7.0477347066530083E-2</c:v>
                </c:pt>
                <c:pt idx="6">
                  <c:v>9.7873757666329997E-2</c:v>
                </c:pt>
                <c:pt idx="7">
                  <c:v>0.13534922047687026</c:v>
                </c:pt>
                <c:pt idx="8">
                  <c:v>0.19254534680988189</c:v>
                </c:pt>
                <c:pt idx="9">
                  <c:v>0.12163156268185726</c:v>
                </c:pt>
                <c:pt idx="10">
                  <c:v>9.77634091547539E-2</c:v>
                </c:pt>
                <c:pt idx="11">
                  <c:v>0.13553074670991339</c:v>
                </c:pt>
                <c:pt idx="12">
                  <c:v>-2.7225982187422115E-3</c:v>
                </c:pt>
                <c:pt idx="13">
                  <c:v>5.2174963129000829E-2</c:v>
                </c:pt>
                <c:pt idx="14">
                  <c:v>0.10819416705012397</c:v>
                </c:pt>
                <c:pt idx="15">
                  <c:v>6.276609439847064E-2</c:v>
                </c:pt>
                <c:pt idx="16">
                  <c:v>-6.1490629670293506E-2</c:v>
                </c:pt>
                <c:pt idx="17">
                  <c:v>-6.2121833169560103E-2</c:v>
                </c:pt>
                <c:pt idx="18">
                  <c:v>-2.0542370340972838E-2</c:v>
                </c:pt>
                <c:pt idx="19">
                  <c:v>-5.3060427509195707E-2</c:v>
                </c:pt>
                <c:pt idx="20">
                  <c:v>-1.1502152679011335E-2</c:v>
                </c:pt>
                <c:pt idx="21">
                  <c:v>-1.5229826743388131E-3</c:v>
                </c:pt>
                <c:pt idx="22">
                  <c:v>-6.9765881872220437E-2</c:v>
                </c:pt>
                <c:pt idx="23">
                  <c:v>-1.3828596623627343E-2</c:v>
                </c:pt>
                <c:pt idx="24">
                  <c:v>-6.6718028018294101E-2</c:v>
                </c:pt>
                <c:pt idx="25">
                  <c:v>-6.5259802354845908E-2</c:v>
                </c:pt>
                <c:pt idx="26">
                  <c:v>0.12137181373630346</c:v>
                </c:pt>
                <c:pt idx="27">
                  <c:v>-4.0186002253363703E-2</c:v>
                </c:pt>
                <c:pt idx="28">
                  <c:v>4.8569349767419973E-2</c:v>
                </c:pt>
                <c:pt idx="29">
                  <c:v>4.6210095995721734E-2</c:v>
                </c:pt>
                <c:pt idx="30">
                  <c:v>4.8815675802789671E-2</c:v>
                </c:pt>
                <c:pt idx="31">
                  <c:v>8.8508689495133019E-2</c:v>
                </c:pt>
                <c:pt idx="32">
                  <c:v>7.2934959581832826E-2</c:v>
                </c:pt>
                <c:pt idx="33">
                  <c:v>1.5400124505192014E-2</c:v>
                </c:pt>
                <c:pt idx="34">
                  <c:v>0.12024053518305533</c:v>
                </c:pt>
                <c:pt idx="35">
                  <c:v>4.9770860817566209E-2</c:v>
                </c:pt>
                <c:pt idx="36">
                  <c:v>9.3645421410446295E-2</c:v>
                </c:pt>
                <c:pt idx="37">
                  <c:v>0.15035673183562048</c:v>
                </c:pt>
                <c:pt idx="38">
                  <c:v>2.0377175205337217E-2</c:v>
                </c:pt>
                <c:pt idx="39">
                  <c:v>6.252527198378699E-2</c:v>
                </c:pt>
                <c:pt idx="40">
                  <c:v>1.1330351267914152E-2</c:v>
                </c:pt>
                <c:pt idx="41">
                  <c:v>5.505729492232625E-2</c:v>
                </c:pt>
                <c:pt idx="42">
                  <c:v>1.6107638412529823E-2</c:v>
                </c:pt>
                <c:pt idx="43">
                  <c:v>1.1513452506763944E-2</c:v>
                </c:pt>
                <c:pt idx="44">
                  <c:v>4.6505682181194885E-2</c:v>
                </c:pt>
                <c:pt idx="45">
                  <c:v>1.970075534184601E-2</c:v>
                </c:pt>
                <c:pt idx="46">
                  <c:v>-1.2821208280921814E-2</c:v>
                </c:pt>
                <c:pt idx="47">
                  <c:v>2.1671878180451909E-2</c:v>
                </c:pt>
                <c:pt idx="48">
                  <c:v>0.10530126251918981</c:v>
                </c:pt>
                <c:pt idx="49">
                  <c:v>-2.2282842120926905E-2</c:v>
                </c:pt>
                <c:pt idx="50">
                  <c:v>0.10517185764175951</c:v>
                </c:pt>
                <c:pt idx="51">
                  <c:v>1.5914843154730463E-2</c:v>
                </c:pt>
                <c:pt idx="52">
                  <c:v>-5.7647445108643502E-2</c:v>
                </c:pt>
                <c:pt idx="53">
                  <c:v>-4.0392069611791648E-2</c:v>
                </c:pt>
                <c:pt idx="54">
                  <c:v>-6.9108327172607398E-2</c:v>
                </c:pt>
                <c:pt idx="55">
                  <c:v>-4.3561427946077202E-2</c:v>
                </c:pt>
                <c:pt idx="56">
                  <c:v>-0.13401240070297615</c:v>
                </c:pt>
                <c:pt idx="57">
                  <c:v>-3.5722971497179623E-2</c:v>
                </c:pt>
                <c:pt idx="58">
                  <c:v>-0.13760929701330449</c:v>
                </c:pt>
                <c:pt idx="59">
                  <c:v>-0.13489962242849907</c:v>
                </c:pt>
                <c:pt idx="60">
                  <c:v>-8.2479891007165573E-2</c:v>
                </c:pt>
                <c:pt idx="61">
                  <c:v>-0.12279404335349264</c:v>
                </c:pt>
                <c:pt idx="62">
                  <c:v>-2.2256074878522991E-2</c:v>
                </c:pt>
                <c:pt idx="63">
                  <c:v>-1.2378722777793394E-2</c:v>
                </c:pt>
                <c:pt idx="64">
                  <c:v>-7.5552819790041026E-2</c:v>
                </c:pt>
                <c:pt idx="65">
                  <c:v>-3.1399061680284834E-2</c:v>
                </c:pt>
                <c:pt idx="66">
                  <c:v>-2.3568812818984819E-2</c:v>
                </c:pt>
                <c:pt idx="67">
                  <c:v>-0.10990300502014061</c:v>
                </c:pt>
                <c:pt idx="68">
                  <c:v>4.4345654936111645E-2</c:v>
                </c:pt>
                <c:pt idx="69">
                  <c:v>-6.7671387631726088E-2</c:v>
                </c:pt>
                <c:pt idx="70">
                  <c:v>-2.5887549953231836E-2</c:v>
                </c:pt>
                <c:pt idx="71">
                  <c:v>-4.7026294422332526E-2</c:v>
                </c:pt>
                <c:pt idx="72">
                  <c:v>-7.0633312397851533E-2</c:v>
                </c:pt>
                <c:pt idx="73">
                  <c:v>-8.0243050990702725E-2</c:v>
                </c:pt>
                <c:pt idx="74">
                  <c:v>-7.907744198768718E-2</c:v>
                </c:pt>
                <c:pt idx="75">
                  <c:v>-9.8011008835279134E-2</c:v>
                </c:pt>
                <c:pt idx="76">
                  <c:v>-0.11474522135865955</c:v>
                </c:pt>
                <c:pt idx="77">
                  <c:v>-8.2230026787899035E-2</c:v>
                </c:pt>
                <c:pt idx="78">
                  <c:v>-0.10468875885624028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3776"/>
        <c:axId val="134044560"/>
      </c:scatterChart>
      <c:valAx>
        <c:axId val="134043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Vel, in ft/s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044560"/>
        <c:crosses val="autoZero"/>
        <c:crossBetween val="midCat"/>
      </c:valAx>
      <c:valAx>
        <c:axId val="134044560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Residuals, in ft/s</a:t>
                </a:r>
              </a:p>
            </c:rich>
          </c:tx>
          <c:layout>
            <c:manualLayout>
              <c:xMode val="edge"/>
              <c:yMode val="edge"/>
              <c:x val="1.4926765995087566E-2"/>
              <c:y val="0.459408632012284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4043776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1561384385850554"/>
          <c:y val="0.90487731564674745"/>
          <c:w val="0.53958719382205833"/>
          <c:h val="7.2610622842269198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123950602392042E-2"/>
          <c:y val="7.0734878092988909E-2"/>
          <c:w val="0.79100862864859567"/>
          <c:h val="0.84260327499349585"/>
        </c:manualLayout>
      </c:layout>
      <c:scatterChart>
        <c:scatterStyle val="lineMarker"/>
        <c:varyColors val="0"/>
        <c:ser>
          <c:idx val="0"/>
          <c:order val="0"/>
          <c:tx>
            <c:v>one-to-one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xVal>
          <c:y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yVal>
          <c:smooth val="0"/>
        </c:ser>
        <c:ser>
          <c:idx val="1"/>
          <c:order val="1"/>
          <c:tx>
            <c:v>VelX (All)</c:v>
          </c:tx>
          <c:spPr>
            <a:ln w="28575">
              <a:noFill/>
            </a:ln>
          </c:spPr>
          <c:marker>
            <c:symbol val="diamond"/>
            <c:size val="7"/>
            <c:spPr>
              <a:solidFill>
                <a:schemeClr val="accent1"/>
              </a:solidFill>
            </c:spPr>
          </c:marker>
          <c:xVal>
            <c:numRef>
              <c:f>Dev_Reg_All!$F$8:$F$165</c:f>
              <c:numCache>
                <c:formatCode>0.00</c:formatCode>
                <c:ptCount val="158"/>
                <c:pt idx="0">
                  <c:v>1.6603986595416151</c:v>
                </c:pt>
                <c:pt idx="1">
                  <c:v>1.6796931026234121</c:v>
                </c:pt>
                <c:pt idx="2">
                  <c:v>1.6446122970201447</c:v>
                </c:pt>
                <c:pt idx="3">
                  <c:v>1.6621526998217784</c:v>
                </c:pt>
                <c:pt idx="4">
                  <c:v>1.2236426297809362</c:v>
                </c:pt>
                <c:pt idx="5">
                  <c:v>1.2587234353842036</c:v>
                </c:pt>
                <c:pt idx="6">
                  <c:v>1.3201148451899216</c:v>
                </c:pt>
                <c:pt idx="7">
                  <c:v>1.3288850465907385</c:v>
                </c:pt>
                <c:pt idx="8">
                  <c:v>1.6446122970201447</c:v>
                </c:pt>
                <c:pt idx="9">
                  <c:v>1.627071894218511</c:v>
                </c:pt>
                <c:pt idx="10">
                  <c:v>1.6095314914168772</c:v>
                </c:pt>
                <c:pt idx="11">
                  <c:v>1.6183016928176941</c:v>
                </c:pt>
                <c:pt idx="12">
                  <c:v>-1.3986475890632997</c:v>
                </c:pt>
                <c:pt idx="13">
                  <c:v>-1.4337283946665671</c:v>
                </c:pt>
                <c:pt idx="14">
                  <c:v>-1.381107186261666</c:v>
                </c:pt>
                <c:pt idx="15">
                  <c:v>-1.3986475890632997</c:v>
                </c:pt>
                <c:pt idx="16">
                  <c:v>-1.547741012877186</c:v>
                </c:pt>
                <c:pt idx="17">
                  <c:v>-1.547741012877186</c:v>
                </c:pt>
                <c:pt idx="18">
                  <c:v>-1.547741012877186</c:v>
                </c:pt>
                <c:pt idx="19">
                  <c:v>-1.5652814156788197</c:v>
                </c:pt>
                <c:pt idx="20">
                  <c:v>-1.1881627554436955</c:v>
                </c:pt>
                <c:pt idx="21">
                  <c:v>-1.100460741435527</c:v>
                </c:pt>
                <c:pt idx="22">
                  <c:v>-1.1355415470387944</c:v>
                </c:pt>
                <c:pt idx="23">
                  <c:v>-1.1706223526420618</c:v>
                </c:pt>
                <c:pt idx="24">
                  <c:v>-0.64441026859305117</c:v>
                </c:pt>
                <c:pt idx="25">
                  <c:v>-0.65318046999386792</c:v>
                </c:pt>
                <c:pt idx="26">
                  <c:v>-0.62686986579141746</c:v>
                </c:pt>
                <c:pt idx="27">
                  <c:v>-0.52162744898161539</c:v>
                </c:pt>
                <c:pt idx="28">
                  <c:v>1.0833194073678669</c:v>
                </c:pt>
                <c:pt idx="29">
                  <c:v>1.0482386017645995</c:v>
                </c:pt>
                <c:pt idx="30">
                  <c:v>1.0482386017645995</c:v>
                </c:pt>
                <c:pt idx="31">
                  <c:v>1.0394684003637826</c:v>
                </c:pt>
                <c:pt idx="32">
                  <c:v>0.96369386026072512</c:v>
                </c:pt>
                <c:pt idx="33">
                  <c:v>1.0833194073678669</c:v>
                </c:pt>
                <c:pt idx="34">
                  <c:v>1.1762835422165252</c:v>
                </c:pt>
                <c:pt idx="35">
                  <c:v>1.2258351801311407</c:v>
                </c:pt>
                <c:pt idx="36">
                  <c:v>-1.3843646896391124</c:v>
                </c:pt>
                <c:pt idx="37">
                  <c:v>-1.3862440185107159</c:v>
                </c:pt>
                <c:pt idx="38">
                  <c:v>-1.4180882021684436</c:v>
                </c:pt>
                <c:pt idx="39">
                  <c:v>-1.3970031763006467</c:v>
                </c:pt>
                <c:pt idx="40">
                  <c:v>-1.3691212443472163</c:v>
                </c:pt>
                <c:pt idx="41">
                  <c:v>-1.353481051849093</c:v>
                </c:pt>
                <c:pt idx="42">
                  <c:v>-1.3095423428310007</c:v>
                </c:pt>
                <c:pt idx="43">
                  <c:v>-1.314892165685499</c:v>
                </c:pt>
                <c:pt idx="44">
                  <c:v>0.33469501579414129</c:v>
                </c:pt>
                <c:pt idx="45">
                  <c:v>2.4536843254253593E-2</c:v>
                </c:pt>
                <c:pt idx="46">
                  <c:v>-0.28190861069262158</c:v>
                </c:pt>
                <c:pt idx="47">
                  <c:v>-0.63564006719223431</c:v>
                </c:pt>
                <c:pt idx="48">
                  <c:v>0.95159098232759787</c:v>
                </c:pt>
                <c:pt idx="49">
                  <c:v>0.99599325913401937</c:v>
                </c:pt>
                <c:pt idx="50">
                  <c:v>1.0018661618577807</c:v>
                </c:pt>
                <c:pt idx="51">
                  <c:v>1.0141809863247608</c:v>
                </c:pt>
                <c:pt idx="52">
                  <c:v>1.7198606250391528</c:v>
                </c:pt>
                <c:pt idx="53">
                  <c:v>1.6836396932537796</c:v>
                </c:pt>
                <c:pt idx="54">
                  <c:v>1.6720191763976973</c:v>
                </c:pt>
                <c:pt idx="55">
                  <c:v>1.6405195363664302</c:v>
                </c:pt>
                <c:pt idx="56">
                  <c:v>1.3788751945753943</c:v>
                </c:pt>
                <c:pt idx="57">
                  <c:v>1.3851897395839827</c:v>
                </c:pt>
                <c:pt idx="58">
                  <c:v>1.3883031610812726</c:v>
                </c:pt>
                <c:pt idx="59">
                  <c:v>1.44757510554846</c:v>
                </c:pt>
                <c:pt idx="60">
                  <c:v>1.3902764563964563</c:v>
                </c:pt>
                <c:pt idx="61">
                  <c:v>1.3639658521940059</c:v>
                </c:pt>
                <c:pt idx="62">
                  <c:v>1.3727360535948228</c:v>
                </c:pt>
                <c:pt idx="63">
                  <c:v>1.3464254493923722</c:v>
                </c:pt>
                <c:pt idx="64">
                  <c:v>1.3025744423882879</c:v>
                </c:pt>
                <c:pt idx="65">
                  <c:v>1.3376552479915553</c:v>
                </c:pt>
                <c:pt idx="66">
                  <c:v>1.3902764563964563</c:v>
                </c:pt>
                <c:pt idx="67">
                  <c:v>1.3990466577972731</c:v>
                </c:pt>
                <c:pt idx="68">
                  <c:v>1.469208269003808</c:v>
                </c:pt>
                <c:pt idx="69">
                  <c:v>1.4604380676029911</c:v>
                </c:pt>
                <c:pt idx="70">
                  <c:v>1.469208269003808</c:v>
                </c:pt>
                <c:pt idx="71">
                  <c:v>1.4955188732062585</c:v>
                </c:pt>
                <c:pt idx="72">
                  <c:v>1.5305996788095257</c:v>
                </c:pt>
                <c:pt idx="73">
                  <c:v>1.5218294774087091</c:v>
                </c:pt>
                <c:pt idx="74">
                  <c:v>1.5218294774087091</c:v>
                </c:pt>
                <c:pt idx="75">
                  <c:v>1.5218294774087091</c:v>
                </c:pt>
                <c:pt idx="76">
                  <c:v>1.4779784704046248</c:v>
                </c:pt>
                <c:pt idx="77">
                  <c:v>1.4428976648013574</c:v>
                </c:pt>
                <c:pt idx="78">
                  <c:v>1.4341274634005405</c:v>
                </c:pt>
                <c:pt idx="79">
                  <c:v>1.3990466577972731</c:v>
                </c:pt>
                <c:pt idx="80">
                  <c:v>1.3639658521940059</c:v>
                </c:pt>
                <c:pt idx="81">
                  <c:v>1.3113446437891048</c:v>
                </c:pt>
                <c:pt idx="82">
                  <c:v>1.232412831181753</c:v>
                </c:pt>
                <c:pt idx="83">
                  <c:v>1.1622512199752184</c:v>
                </c:pt>
                <c:pt idx="84">
                  <c:v>1.0657790045662332</c:v>
                </c:pt>
                <c:pt idx="85">
                  <c:v>0.96053658775643103</c:v>
                </c:pt>
                <c:pt idx="86">
                  <c:v>0.83775376814499536</c:v>
                </c:pt>
                <c:pt idx="87">
                  <c:v>0.68866034433110901</c:v>
                </c:pt>
                <c:pt idx="88">
                  <c:v>0.47817551071150477</c:v>
                </c:pt>
                <c:pt idx="89">
                  <c:v>0.33785228829843533</c:v>
                </c:pt>
                <c:pt idx="90">
                  <c:v>0.15367805888128161</c:v>
                </c:pt>
                <c:pt idx="91">
                  <c:v>-2.172596913505526E-2</c:v>
                </c:pt>
                <c:pt idx="92">
                  <c:v>-0.26729160835792687</c:v>
                </c:pt>
                <c:pt idx="93">
                  <c:v>-0.44269563637426368</c:v>
                </c:pt>
                <c:pt idx="94">
                  <c:v>-0.62686986579141746</c:v>
                </c:pt>
                <c:pt idx="95">
                  <c:v>-0.88997590781592262</c:v>
                </c:pt>
                <c:pt idx="96">
                  <c:v>-0.97767792182409119</c:v>
                </c:pt>
                <c:pt idx="97">
                  <c:v>-1.0302991302289923</c:v>
                </c:pt>
                <c:pt idx="98">
                  <c:v>-1.161852151241245</c:v>
                </c:pt>
                <c:pt idx="99">
                  <c:v>-1.2320137624477798</c:v>
                </c:pt>
                <c:pt idx="100">
                  <c:v>-1.267094568051047</c:v>
                </c:pt>
                <c:pt idx="101">
                  <c:v>-1.3547965820592154</c:v>
                </c:pt>
                <c:pt idx="102">
                  <c:v>-1.2758647694518639</c:v>
                </c:pt>
                <c:pt idx="103">
                  <c:v>-1.3372561792575817</c:v>
                </c:pt>
                <c:pt idx="104">
                  <c:v>-1.3460263806583985</c:v>
                </c:pt>
                <c:pt idx="105">
                  <c:v>-1.3986475890632997</c:v>
                </c:pt>
                <c:pt idx="106">
                  <c:v>-1.442498596067384</c:v>
                </c:pt>
                <c:pt idx="107">
                  <c:v>-1.486349603071468</c:v>
                </c:pt>
                <c:pt idx="108">
                  <c:v>-1.5038900058731017</c:v>
                </c:pt>
                <c:pt idx="109">
                  <c:v>-1.4951198044722849</c:v>
                </c:pt>
                <c:pt idx="110">
                  <c:v>-1.5652814156788197</c:v>
                </c:pt>
                <c:pt idx="111">
                  <c:v>-1.5652814156788197</c:v>
                </c:pt>
                <c:pt idx="112">
                  <c:v>-1.6968344366910721</c:v>
                </c:pt>
                <c:pt idx="113">
                  <c:v>-1.6792940338894387</c:v>
                </c:pt>
                <c:pt idx="114">
                  <c:v>-1.6968344366910721</c:v>
                </c:pt>
                <c:pt idx="115">
                  <c:v>-1.7757662492984239</c:v>
                </c:pt>
                <c:pt idx="116">
                  <c:v>-1.7143748394927059</c:v>
                </c:pt>
                <c:pt idx="117">
                  <c:v>-1.7757662492984239</c:v>
                </c:pt>
                <c:pt idx="118">
                  <c:v>-1.7757662492984239</c:v>
                </c:pt>
                <c:pt idx="119">
                  <c:v>-1.8196172563025081</c:v>
                </c:pt>
                <c:pt idx="120">
                  <c:v>-1.7143748394927059</c:v>
                </c:pt>
                <c:pt idx="121">
                  <c:v>-1.766996047897607</c:v>
                </c:pt>
                <c:pt idx="122">
                  <c:v>-1.7406854436951564</c:v>
                </c:pt>
                <c:pt idx="123">
                  <c:v>-1.7319152422943396</c:v>
                </c:pt>
                <c:pt idx="124">
                  <c:v>-1.7231450408935227</c:v>
                </c:pt>
                <c:pt idx="125">
                  <c:v>-1.6792940338894387</c:v>
                </c:pt>
                <c:pt idx="126">
                  <c:v>-1.6003622212820872</c:v>
                </c:pt>
                <c:pt idx="127">
                  <c:v>-1.6003622212820872</c:v>
                </c:pt>
                <c:pt idx="128">
                  <c:v>-1.4775794016706512</c:v>
                </c:pt>
                <c:pt idx="129">
                  <c:v>-1.4337283946665671</c:v>
                </c:pt>
                <c:pt idx="130">
                  <c:v>-1.4074177904641165</c:v>
                </c:pt>
                <c:pt idx="131">
                  <c:v>-1.3284859778567648</c:v>
                </c:pt>
                <c:pt idx="132">
                  <c:v>-1.319715776455948</c:v>
                </c:pt>
                <c:pt idx="133">
                  <c:v>-1.2495541652494135</c:v>
                </c:pt>
                <c:pt idx="134">
                  <c:v>-1.2057031582453293</c:v>
                </c:pt>
                <c:pt idx="135">
                  <c:v>-1.1443117484396113</c:v>
                </c:pt>
                <c:pt idx="136">
                  <c:v>-1.0302991302289923</c:v>
                </c:pt>
                <c:pt idx="137">
                  <c:v>-0.90751631061755633</c:v>
                </c:pt>
                <c:pt idx="138">
                  <c:v>-0.7759632896053037</c:v>
                </c:pt>
                <c:pt idx="139">
                  <c:v>-0.54793805318406574</c:v>
                </c:pt>
                <c:pt idx="140">
                  <c:v>-0.26729160835792687</c:v>
                </c:pt>
                <c:pt idx="141">
                  <c:v>-0.14450878874649106</c:v>
                </c:pt>
                <c:pt idx="142">
                  <c:v>2.212503786902896E-2</c:v>
                </c:pt>
                <c:pt idx="143">
                  <c:v>0.17121846168291527</c:v>
                </c:pt>
                <c:pt idx="144">
                  <c:v>0.32031188549680162</c:v>
                </c:pt>
                <c:pt idx="145">
                  <c:v>0.4518649065090542</c:v>
                </c:pt>
                <c:pt idx="146">
                  <c:v>0.53956692051722277</c:v>
                </c:pt>
                <c:pt idx="147">
                  <c:v>0.62726893452539112</c:v>
                </c:pt>
                <c:pt idx="148">
                  <c:v>0.66234974012865855</c:v>
                </c:pt>
                <c:pt idx="149">
                  <c:v>0.68866034433110901</c:v>
                </c:pt>
                <c:pt idx="150">
                  <c:v>0.76759215693846061</c:v>
                </c:pt>
                <c:pt idx="151">
                  <c:v>0.8903749765498965</c:v>
                </c:pt>
                <c:pt idx="152">
                  <c:v>0.93422598355398068</c:v>
                </c:pt>
                <c:pt idx="153">
                  <c:v>1.0570088031654163</c:v>
                </c:pt>
                <c:pt idx="154">
                  <c:v>0.99561739335969845</c:v>
                </c:pt>
                <c:pt idx="155">
                  <c:v>0.97807699055806474</c:v>
                </c:pt>
                <c:pt idx="156">
                  <c:v>1.0219279975621489</c:v>
                </c:pt>
                <c:pt idx="157">
                  <c:v>1.0657790045662332</c:v>
                </c:pt>
              </c:numCache>
            </c:numRef>
          </c:xVal>
          <c:yVal>
            <c:numRef>
              <c:f>Dev_Reg_All!$E$8:$E$165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1.4402075785396666</c:v>
                </c:pt>
                <c:pt idx="57">
                  <c:v>1.4400680287194465</c:v>
                </c:pt>
                <c:pt idx="58">
                  <c:v>1.4929054216001152</c:v>
                </c:pt>
                <c:pt idx="59">
                  <c:v>1.4807902941877227</c:v>
                </c:pt>
                <c:pt idx="60">
                  <c:v>1.4234381276411578</c:v>
                </c:pt>
                <c:pt idx="61">
                  <c:v>1.4511187113876372</c:v>
                </c:pt>
                <c:pt idx="62">
                  <c:v>1.4423508990071219</c:v>
                </c:pt>
                <c:pt idx="63">
                  <c:v>1.4424975380582949</c:v>
                </c:pt>
                <c:pt idx="64">
                  <c:v>1.4732947344394323</c:v>
                </c:pt>
                <c:pt idx="65">
                  <c:v>1.514660191883995</c:v>
                </c:pt>
                <c:pt idx="66">
                  <c:v>1.4952565499979817</c:v>
                </c:pt>
                <c:pt idx="67">
                  <c:v>1.4882499935757827</c:v>
                </c:pt>
                <c:pt idx="68">
                  <c:v>1.5913109164778179</c:v>
                </c:pt>
                <c:pt idx="69">
                  <c:v>1.5448916915620212</c:v>
                </c:pt>
                <c:pt idx="70">
                  <c:v>1.5385562485920639</c:v>
                </c:pt>
                <c:pt idx="71">
                  <c:v>1.5672106560044208</c:v>
                </c:pt>
                <c:pt idx="72">
                  <c:v>1.6327925797272829</c:v>
                </c:pt>
                <c:pt idx="73">
                  <c:v>1.5866558667253901</c:v>
                </c:pt>
                <c:pt idx="74">
                  <c:v>1.580609723251436</c:v>
                </c:pt>
                <c:pt idx="75">
                  <c:v>1.5949095772705475</c:v>
                </c:pt>
                <c:pt idx="76">
                  <c:v>1.5282788617229903</c:v>
                </c:pt>
                <c:pt idx="77">
                  <c:v>1.5327945526806872</c:v>
                </c:pt>
                <c:pt idx="78">
                  <c:v>1.4848503554147932</c:v>
                </c:pt>
                <c:pt idx="79">
                  <c:v>1.4093410736183811</c:v>
                </c:pt>
                <c:pt idx="80">
                  <c:v>1.3742672610979931</c:v>
                </c:pt>
                <c:pt idx="81">
                  <c:v>1.3215415044064469</c:v>
                </c:pt>
                <c:pt idx="82">
                  <c:v>1.1837057028434159</c:v>
                </c:pt>
                <c:pt idx="83">
                  <c:v>1.182552412716134</c:v>
                </c:pt>
                <c:pt idx="84">
                  <c:v>1.0734421657373119</c:v>
                </c:pt>
                <c:pt idx="85">
                  <c:v>0.97229440466620565</c:v>
                </c:pt>
                <c:pt idx="86">
                  <c:v>0.84484483184764714</c:v>
                </c:pt>
                <c:pt idx="87">
                  <c:v>0.69116592124778276</c:v>
                </c:pt>
                <c:pt idx="88">
                  <c:v>0.51905477205731509</c:v>
                </c:pt>
                <c:pt idx="89">
                  <c:v>0.34971312301463892</c:v>
                </c:pt>
                <c:pt idx="90">
                  <c:v>0.1525466306885806</c:v>
                </c:pt>
                <c:pt idx="91">
                  <c:v>-5.4969356763206426E-2</c:v>
                </c:pt>
                <c:pt idx="92">
                  <c:v>-0.21239870435223465</c:v>
                </c:pt>
                <c:pt idx="93">
                  <c:v>-0.3906041721309414</c:v>
                </c:pt>
                <c:pt idx="94">
                  <c:v>-0.57263711703123243</c:v>
                </c:pt>
                <c:pt idx="95">
                  <c:v>-0.79671342434940173</c:v>
                </c:pt>
                <c:pt idx="96">
                  <c:v>-0.90021026126620629</c:v>
                </c:pt>
                <c:pt idx="97">
                  <c:v>-1.0104989605449497</c:v>
                </c:pt>
                <c:pt idx="98">
                  <c:v>-1.0375432103723428</c:v>
                </c:pt>
                <c:pt idx="99">
                  <c:v>-1.1783513703406352</c:v>
                </c:pt>
                <c:pt idx="100">
                  <c:v>-1.1696460525491568</c:v>
                </c:pt>
                <c:pt idx="101">
                  <c:v>-1.2008578491274868</c:v>
                </c:pt>
                <c:pt idx="102">
                  <c:v>-1.2517066094546163</c:v>
                </c:pt>
                <c:pt idx="103">
                  <c:v>-1.2711046875786194</c:v>
                </c:pt>
                <c:pt idx="104">
                  <c:v>-1.3310919189948427</c:v>
                </c:pt>
                <c:pt idx="105">
                  <c:v>-1.3401188395425332</c:v>
                </c:pt>
                <c:pt idx="106">
                  <c:v>-1.423030049554082</c:v>
                </c:pt>
                <c:pt idx="107">
                  <c:v>-1.4715857889615998</c:v>
                </c:pt>
                <c:pt idx="108">
                  <c:v>-1.4541781806878695</c:v>
                </c:pt>
                <c:pt idx="109">
                  <c:v>-1.4721907968268682</c:v>
                </c:pt>
                <c:pt idx="110">
                  <c:v>-1.5750512460524393</c:v>
                </c:pt>
                <c:pt idx="111">
                  <c:v>-1.5405581595910656</c:v>
                </c:pt>
                <c:pt idx="112">
                  <c:v>-1.588813435757584</c:v>
                </c:pt>
                <c:pt idx="113">
                  <c:v>-1.698812918997</c:v>
                </c:pt>
                <c:pt idx="114">
                  <c:v>-1.5889428406350143</c:v>
                </c:pt>
                <c:pt idx="115">
                  <c:v>-1.7573306514251972</c:v>
                </c:pt>
                <c:pt idx="116">
                  <c:v>-1.7693467647861183</c:v>
                </c:pt>
                <c:pt idx="117">
                  <c:v>-1.8136375641917193</c:v>
                </c:pt>
                <c:pt idx="118">
                  <c:v>-1.842353821752535</c:v>
                </c:pt>
                <c:pt idx="119">
                  <c:v>-1.8607684760277572</c:v>
                </c:pt>
                <c:pt idx="120">
                  <c:v>-1.8457117203804509</c:v>
                </c:pt>
                <c:pt idx="121">
                  <c:v>-1.800176155376757</c:v>
                </c:pt>
                <c:pt idx="122">
                  <c:v>-1.8756855487918305</c:v>
                </c:pt>
                <c:pt idx="123">
                  <c:v>-1.8641835635066746</c:v>
                </c:pt>
                <c:pt idx="124">
                  <c:v>-1.8029715213849906</c:v>
                </c:pt>
                <c:pt idx="125">
                  <c:v>-1.7993241202295658</c:v>
                </c:pt>
                <c:pt idx="126">
                  <c:v>-1.6196553554514423</c:v>
                </c:pt>
                <c:pt idx="127">
                  <c:v>-1.6097780033507127</c:v>
                </c:pt>
                <c:pt idx="128">
                  <c:v>-1.5498597505580542</c:v>
                </c:pt>
                <c:pt idx="129">
                  <c:v>-1.4617444389465462</c:v>
                </c:pt>
                <c:pt idx="130">
                  <c:v>-1.4275372579841947</c:v>
                </c:pt>
                <c:pt idx="131">
                  <c:v>-1.4347406538821967</c:v>
                </c:pt>
                <c:pt idx="132">
                  <c:v>-1.271699683225594</c:v>
                </c:pt>
                <c:pt idx="133">
                  <c:v>-1.3133782401906284</c:v>
                </c:pt>
                <c:pt idx="134">
                  <c:v>-1.2276328490103821</c:v>
                </c:pt>
                <c:pt idx="135">
                  <c:v>-1.1872254185770297</c:v>
                </c:pt>
                <c:pt idx="136">
                  <c:v>-1.0965323974479932</c:v>
                </c:pt>
                <c:pt idx="137">
                  <c:v>-0.98304978623593842</c:v>
                </c:pt>
                <c:pt idx="138">
                  <c:v>-0.84999951672766638</c:v>
                </c:pt>
                <c:pt idx="139">
                  <c:v>-0.64033300536614735</c:v>
                </c:pt>
                <c:pt idx="140">
                  <c:v>-0.37571327547831418</c:v>
                </c:pt>
                <c:pt idx="141">
                  <c:v>-0.22010573110264769</c:v>
                </c:pt>
                <c:pt idx="142">
                  <c:v>-7.5510559864330862E-2</c:v>
                </c:pt>
                <c:pt idx="143">
                  <c:v>9.7257452156564186E-2</c:v>
                </c:pt>
                <c:pt idx="144">
                  <c:v>0.24180820552626475</c:v>
                </c:pt>
                <c:pt idx="145">
                  <c:v>0.37977856092623968</c:v>
                </c:pt>
                <c:pt idx="146">
                  <c:v>0.54271089548807139</c:v>
                </c:pt>
                <c:pt idx="147">
                  <c:v>0.61594431171380581</c:v>
                </c:pt>
                <c:pt idx="148">
                  <c:v>0.69632476702996826</c:v>
                </c:pt>
                <c:pt idx="149">
                  <c:v>0.74131321668873995</c:v>
                </c:pt>
                <c:pt idx="150">
                  <c:v>0.75788971019163054</c:v>
                </c:pt>
                <c:pt idx="151">
                  <c:v>0.85254383659998345</c:v>
                </c:pt>
                <c:pt idx="152">
                  <c:v>0.88040792292477854</c:v>
                </c:pt>
                <c:pt idx="153">
                  <c:v>0.89666679558689244</c:v>
                </c:pt>
                <c:pt idx="154">
                  <c:v>0.92885542250003372</c:v>
                </c:pt>
                <c:pt idx="155">
                  <c:v>0.98254579184709967</c:v>
                </c:pt>
                <c:pt idx="156">
                  <c:v>0.9883724868871866</c:v>
                </c:pt>
                <c:pt idx="157">
                  <c:v>1.0024480385982009</c:v>
                </c:pt>
              </c:numCache>
            </c:numRef>
          </c:yVal>
          <c:smooth val="0"/>
        </c:ser>
        <c:ser>
          <c:idx val="2"/>
          <c:order val="2"/>
          <c:tx>
            <c:v>VelX (Pos)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chemeClr val="accent2"/>
              </a:solidFill>
            </c:spPr>
          </c:marker>
          <c:xVal>
            <c:numRef>
              <c:f>Dev_Reg_Pos!$F$8:$F$86</c:f>
              <c:numCache>
                <c:formatCode>0.00</c:formatCode>
                <c:ptCount val="79"/>
                <c:pt idx="0">
                  <c:v>1.6846231510203413</c:v>
                </c:pt>
                <c:pt idx="1">
                  <c:v>1.7050410869254364</c:v>
                </c:pt>
                <c:pt idx="2">
                  <c:v>1.6679175670979909</c:v>
                </c:pt>
                <c:pt idx="3">
                  <c:v>1.6864793270117135</c:v>
                </c:pt>
                <c:pt idx="4">
                  <c:v>1.2224353291686436</c:v>
                </c:pt>
                <c:pt idx="5">
                  <c:v>1.2595588489960892</c:v>
                </c:pt>
                <c:pt idx="6">
                  <c:v>1.3245250086941192</c:v>
                </c:pt>
                <c:pt idx="7">
                  <c:v>1.3338058886509805</c:v>
                </c:pt>
                <c:pt idx="8">
                  <c:v>1.6679175670979909</c:v>
                </c:pt>
                <c:pt idx="9">
                  <c:v>1.649355807184268</c:v>
                </c:pt>
                <c:pt idx="10">
                  <c:v>1.6307940472705451</c:v>
                </c:pt>
                <c:pt idx="11">
                  <c:v>1.6400749272274067</c:v>
                </c:pt>
                <c:pt idx="12">
                  <c:v>1.0739412498588612</c:v>
                </c:pt>
                <c:pt idx="13">
                  <c:v>1.0368177300314156</c:v>
                </c:pt>
                <c:pt idx="14">
                  <c:v>1.0368177300314156</c:v>
                </c:pt>
                <c:pt idx="15">
                  <c:v>1.0275368500745543</c:v>
                </c:pt>
                <c:pt idx="16">
                  <c:v>0.94735004724727179</c:v>
                </c:pt>
                <c:pt idx="17">
                  <c:v>1.0739412498588612</c:v>
                </c:pt>
                <c:pt idx="18">
                  <c:v>1.1723185774015921</c:v>
                </c:pt>
                <c:pt idx="19">
                  <c:v>1.2247555491578592</c:v>
                </c:pt>
                <c:pt idx="20">
                  <c:v>0.28172533674117223</c:v>
                </c:pt>
                <c:pt idx="21">
                  <c:v>0.93454243290680306</c:v>
                </c:pt>
                <c:pt idx="22">
                  <c:v>0.98153020228839871</c:v>
                </c:pt>
                <c:pt idx="23">
                  <c:v>0.98774507725951133</c:v>
                </c:pt>
                <c:pt idx="24">
                  <c:v>1.0007769795322705</c:v>
                </c:pt>
                <c:pt idx="25">
                  <c:v>1.7475475171278614</c:v>
                </c:pt>
                <c:pt idx="26">
                  <c:v>1.709217482906024</c:v>
                </c:pt>
                <c:pt idx="27">
                  <c:v>1.6969203169631826</c:v>
                </c:pt>
                <c:pt idx="28">
                  <c:v>1.663586489784789</c:v>
                </c:pt>
                <c:pt idx="29">
                  <c:v>1.3867069044050901</c:v>
                </c:pt>
                <c:pt idx="30">
                  <c:v>1.3933891379740309</c:v>
                </c:pt>
                <c:pt idx="31">
                  <c:v>1.3966838503587164</c:v>
                </c:pt>
                <c:pt idx="32">
                  <c:v>1.4594071307338383</c:v>
                </c:pt>
                <c:pt idx="33">
                  <c:v>1.3987720483490103</c:v>
                </c:pt>
                <c:pt idx="34">
                  <c:v>1.3709294084784263</c:v>
                </c:pt>
                <c:pt idx="35">
                  <c:v>1.3802102884352876</c:v>
                </c:pt>
                <c:pt idx="36">
                  <c:v>1.3523676485647034</c:v>
                </c:pt>
                <c:pt idx="37">
                  <c:v>1.3059632487803963</c:v>
                </c:pt>
                <c:pt idx="38">
                  <c:v>1.3430867686078418</c:v>
                </c:pt>
                <c:pt idx="39">
                  <c:v>1.3987720483490103</c:v>
                </c:pt>
                <c:pt idx="40">
                  <c:v>1.4080529283058716</c:v>
                </c:pt>
                <c:pt idx="41">
                  <c:v>1.4822999679607629</c:v>
                </c:pt>
                <c:pt idx="42">
                  <c:v>1.4730190880039014</c:v>
                </c:pt>
                <c:pt idx="43">
                  <c:v>1.4822999679607629</c:v>
                </c:pt>
                <c:pt idx="44">
                  <c:v>1.5101426078313471</c:v>
                </c:pt>
                <c:pt idx="45">
                  <c:v>1.5472661276587927</c:v>
                </c:pt>
                <c:pt idx="46">
                  <c:v>1.5379852477019313</c:v>
                </c:pt>
                <c:pt idx="47">
                  <c:v>1.5379852477019313</c:v>
                </c:pt>
                <c:pt idx="48">
                  <c:v>1.5379852477019313</c:v>
                </c:pt>
                <c:pt idx="49">
                  <c:v>1.4915808479176242</c:v>
                </c:pt>
                <c:pt idx="50">
                  <c:v>1.4544573280901787</c:v>
                </c:pt>
                <c:pt idx="51">
                  <c:v>1.4451764481333171</c:v>
                </c:pt>
                <c:pt idx="52">
                  <c:v>1.4080529283058716</c:v>
                </c:pt>
                <c:pt idx="53">
                  <c:v>1.3709294084784263</c:v>
                </c:pt>
                <c:pt idx="54">
                  <c:v>1.3152441287372576</c:v>
                </c:pt>
                <c:pt idx="55">
                  <c:v>1.2317162091255049</c:v>
                </c:pt>
                <c:pt idx="56">
                  <c:v>1.1574691694706138</c:v>
                </c:pt>
                <c:pt idx="57">
                  <c:v>1.0553794899451385</c:v>
                </c:pt>
                <c:pt idx="58">
                  <c:v>0.94400893046280165</c:v>
                </c:pt>
                <c:pt idx="59">
                  <c:v>0.81407661106674212</c:v>
                </c:pt>
                <c:pt idx="60">
                  <c:v>0.65630165180009825</c:v>
                </c:pt>
                <c:pt idx="61">
                  <c:v>0.43356053283542462</c:v>
                </c:pt>
                <c:pt idx="62">
                  <c:v>0.2850664535256423</c:v>
                </c:pt>
                <c:pt idx="63">
                  <c:v>9.0167974431552889E-2</c:v>
                </c:pt>
                <c:pt idx="64">
                  <c:v>0.10872973434527569</c:v>
                </c:pt>
                <c:pt idx="65">
                  <c:v>0.26650469361191947</c:v>
                </c:pt>
                <c:pt idx="66">
                  <c:v>0.4057178929648404</c:v>
                </c:pt>
                <c:pt idx="67">
                  <c:v>0.4985266925334545</c:v>
                </c:pt>
                <c:pt idx="68">
                  <c:v>0.59133549210206848</c:v>
                </c:pt>
                <c:pt idx="69">
                  <c:v>0.62845901192951414</c:v>
                </c:pt>
                <c:pt idx="70">
                  <c:v>0.65630165180009825</c:v>
                </c:pt>
                <c:pt idx="71">
                  <c:v>0.73982957141185091</c:v>
                </c:pt>
                <c:pt idx="72">
                  <c:v>0.86976189080791055</c:v>
                </c:pt>
                <c:pt idx="73">
                  <c:v>0.91616629059221766</c:v>
                </c:pt>
                <c:pt idx="74">
                  <c:v>1.046098609988277</c:v>
                </c:pt>
                <c:pt idx="75">
                  <c:v>0.9811324502902472</c:v>
                </c:pt>
                <c:pt idx="76">
                  <c:v>0.96257069037652432</c:v>
                </c:pt>
                <c:pt idx="77">
                  <c:v>1.0089750901608314</c:v>
                </c:pt>
                <c:pt idx="78">
                  <c:v>1.0553794899451385</c:v>
                </c:pt>
              </c:numCache>
            </c:numRef>
          </c:xVal>
          <c:y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yVal>
          <c:smooth val="0"/>
        </c:ser>
        <c:ser>
          <c:idx val="3"/>
          <c:order val="3"/>
          <c:tx>
            <c:v>VelX (Neg)</c:v>
          </c:tx>
          <c:spPr>
            <a:ln w="28575">
              <a:noFill/>
            </a:ln>
          </c:spPr>
          <c:marker>
            <c:symbol val="triangle"/>
            <c:size val="6"/>
            <c:spPr>
              <a:solidFill>
                <a:srgbClr val="92D050"/>
              </a:solidFill>
            </c:spPr>
          </c:marker>
          <c:xVal>
            <c:numRef>
              <c:f>Dev_Reg_Neg!$F$8:$F$86</c:f>
              <c:numCache>
                <c:formatCode>0.00</c:formatCode>
                <c:ptCount val="79"/>
                <c:pt idx="0">
                  <c:v>-1.3951761344648594</c:v>
                </c:pt>
                <c:pt idx="1">
                  <c:v>-1.4303453772662613</c:v>
                </c:pt>
                <c:pt idx="2">
                  <c:v>-1.3775915130641587</c:v>
                </c:pt>
                <c:pt idx="3">
                  <c:v>-1.3951761344648594</c:v>
                </c:pt>
                <c:pt idx="4">
                  <c:v>-1.5446454163708168</c:v>
                </c:pt>
                <c:pt idx="5">
                  <c:v>-1.5446454163708168</c:v>
                </c:pt>
                <c:pt idx="6">
                  <c:v>-1.5446454163708168</c:v>
                </c:pt>
                <c:pt idx="7">
                  <c:v>-1.5622300377715175</c:v>
                </c:pt>
                <c:pt idx="8">
                  <c:v>-1.1841606776564493</c:v>
                </c:pt>
                <c:pt idx="9">
                  <c:v>-1.096237570652945</c:v>
                </c:pt>
                <c:pt idx="10">
                  <c:v>-1.1314068134543467</c:v>
                </c:pt>
                <c:pt idx="11">
                  <c:v>-1.1665760562557486</c:v>
                </c:pt>
                <c:pt idx="12">
                  <c:v>-0.63903741423472293</c:v>
                </c:pt>
                <c:pt idx="13">
                  <c:v>-0.64782972493507329</c:v>
                </c:pt>
                <c:pt idx="14">
                  <c:v>-0.62145279283402211</c:v>
                </c:pt>
                <c:pt idx="15">
                  <c:v>-0.51594506442981691</c:v>
                </c:pt>
                <c:pt idx="16">
                  <c:v>-1.3808572284671461</c:v>
                </c:pt>
                <c:pt idx="17">
                  <c:v>-1.3827412950457927</c:v>
                </c:pt>
                <c:pt idx="18">
                  <c:v>-1.4146657565173029</c:v>
                </c:pt>
                <c:pt idx="19">
                  <c:v>-1.3935275762085439</c:v>
                </c:pt>
                <c:pt idx="20">
                  <c:v>-1.3655753551070131</c:v>
                </c:pt>
                <c:pt idx="21">
                  <c:v>-1.3498957343580547</c:v>
                </c:pt>
                <c:pt idx="22">
                  <c:v>-1.3058462577492993</c:v>
                </c:pt>
                <c:pt idx="23">
                  <c:v>-1.3112095672765132</c:v>
                </c:pt>
                <c:pt idx="24">
                  <c:v>3.1596084434505775E-2</c:v>
                </c:pt>
                <c:pt idx="25">
                  <c:v>-0.27562190528690533</c:v>
                </c:pt>
                <c:pt idx="26">
                  <c:v>-0.63024510353437257</c:v>
                </c:pt>
                <c:pt idx="27">
                  <c:v>-1.4783354509842719E-2</c:v>
                </c:pt>
                <c:pt idx="28">
                  <c:v>-0.26096805411965462</c:v>
                </c:pt>
                <c:pt idx="29">
                  <c:v>-0.43681426812666313</c:v>
                </c:pt>
                <c:pt idx="30">
                  <c:v>-0.62145279283402211</c:v>
                </c:pt>
                <c:pt idx="31">
                  <c:v>-0.88522211384453475</c:v>
                </c:pt>
                <c:pt idx="32">
                  <c:v>-0.97314522084803912</c:v>
                </c:pt>
                <c:pt idx="33">
                  <c:v>-1.0258990850501417</c:v>
                </c:pt>
                <c:pt idx="34">
                  <c:v>-1.1577837455553981</c:v>
                </c:pt>
                <c:pt idx="35">
                  <c:v>-1.2281222311582014</c:v>
                </c:pt>
                <c:pt idx="36">
                  <c:v>-1.2632914739596031</c:v>
                </c:pt>
                <c:pt idx="37">
                  <c:v>-1.3512145809631073</c:v>
                </c:pt>
                <c:pt idx="38">
                  <c:v>-1.2720837846599535</c:v>
                </c:pt>
                <c:pt idx="39">
                  <c:v>-1.3336299595624064</c:v>
                </c:pt>
                <c:pt idx="40">
                  <c:v>-1.3424222702627568</c:v>
                </c:pt>
                <c:pt idx="41">
                  <c:v>-1.3951761344648594</c:v>
                </c:pt>
                <c:pt idx="42">
                  <c:v>-1.4391376879666118</c:v>
                </c:pt>
                <c:pt idx="43">
                  <c:v>-1.4830992414683637</c:v>
                </c:pt>
                <c:pt idx="44">
                  <c:v>-1.5006838628690644</c:v>
                </c:pt>
                <c:pt idx="45">
                  <c:v>-1.4918915521687142</c:v>
                </c:pt>
                <c:pt idx="46">
                  <c:v>-1.5622300377715175</c:v>
                </c:pt>
                <c:pt idx="47">
                  <c:v>-1.5622300377715175</c:v>
                </c:pt>
                <c:pt idx="48">
                  <c:v>-1.6941146982767739</c:v>
                </c:pt>
                <c:pt idx="49">
                  <c:v>-1.6765300768760731</c:v>
                </c:pt>
                <c:pt idx="50">
                  <c:v>-1.6941146982767739</c:v>
                </c:pt>
                <c:pt idx="51">
                  <c:v>-1.7732454945799276</c:v>
                </c:pt>
                <c:pt idx="52">
                  <c:v>-1.7116993196774748</c:v>
                </c:pt>
                <c:pt idx="53">
                  <c:v>-1.7732454945799276</c:v>
                </c:pt>
                <c:pt idx="54">
                  <c:v>-1.7732454945799276</c:v>
                </c:pt>
                <c:pt idx="55">
                  <c:v>-1.81720704808168</c:v>
                </c:pt>
                <c:pt idx="56">
                  <c:v>-1.7116993196774748</c:v>
                </c:pt>
                <c:pt idx="57">
                  <c:v>-1.7644531838795774</c:v>
                </c:pt>
                <c:pt idx="58">
                  <c:v>-1.738076251778526</c:v>
                </c:pt>
                <c:pt idx="59">
                  <c:v>-1.7292839410781755</c:v>
                </c:pt>
                <c:pt idx="60">
                  <c:v>-1.720491630377825</c:v>
                </c:pt>
                <c:pt idx="61">
                  <c:v>-1.6765300768760731</c:v>
                </c:pt>
                <c:pt idx="62">
                  <c:v>-1.5973992805729194</c:v>
                </c:pt>
                <c:pt idx="63">
                  <c:v>-1.5973992805729194</c:v>
                </c:pt>
                <c:pt idx="64">
                  <c:v>-1.4743069307680132</c:v>
                </c:pt>
                <c:pt idx="65">
                  <c:v>-1.4303453772662613</c:v>
                </c:pt>
                <c:pt idx="66">
                  <c:v>-1.4039684451652099</c:v>
                </c:pt>
                <c:pt idx="67">
                  <c:v>-1.3248376488620561</c:v>
                </c:pt>
                <c:pt idx="68">
                  <c:v>-1.3160453381617057</c:v>
                </c:pt>
                <c:pt idx="69">
                  <c:v>-1.2457068525589023</c:v>
                </c:pt>
                <c:pt idx="70">
                  <c:v>-1.2017452990571502</c:v>
                </c:pt>
                <c:pt idx="71">
                  <c:v>-1.1401991241546972</c:v>
                </c:pt>
                <c:pt idx="72">
                  <c:v>-1.0258990850501417</c:v>
                </c:pt>
                <c:pt idx="73">
                  <c:v>-0.90280673524523569</c:v>
                </c:pt>
                <c:pt idx="74">
                  <c:v>-0.7709220747399792</c:v>
                </c:pt>
                <c:pt idx="75">
                  <c:v>-0.54232199653086821</c:v>
                </c:pt>
                <c:pt idx="76">
                  <c:v>-0.26096805411965462</c:v>
                </c:pt>
                <c:pt idx="77">
                  <c:v>-0.13787570431474866</c:v>
                </c:pt>
                <c:pt idx="78">
                  <c:v>2.9178198991909418E-2</c:v>
                </c:pt>
              </c:numCache>
            </c:numRef>
          </c:xVal>
          <c:y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6128"/>
        <c:axId val="134045344"/>
      </c:scatterChart>
      <c:valAx>
        <c:axId val="1340461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Rated Velocity</a:t>
                </a:r>
              </a:p>
            </c:rich>
          </c:tx>
          <c:layout>
            <c:manualLayout>
              <c:xMode val="edge"/>
              <c:yMode val="edge"/>
              <c:x val="0.42621610440425406"/>
              <c:y val="0.9416502297739908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4045344"/>
        <c:crosses val="autoZero"/>
        <c:crossBetween val="midCat"/>
      </c:valAx>
      <c:valAx>
        <c:axId val="1340453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Mean Vel (Q/A)</a:t>
                </a:r>
              </a:p>
            </c:rich>
          </c:tx>
          <c:layout>
            <c:manualLayout>
              <c:xMode val="edge"/>
              <c:yMode val="edge"/>
              <c:x val="2.0593684460504674E-2"/>
              <c:y val="0.38354685881014022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4046128"/>
        <c:crosses val="autoZero"/>
        <c:crossBetween val="midCat"/>
      </c:valAx>
    </c:plotArea>
    <c:legend>
      <c:legendPos val="r"/>
      <c:overlay val="0"/>
      <c:txPr>
        <a:bodyPr/>
        <a:lstStyle/>
        <a:p>
          <a:pPr>
            <a:defRPr sz="1100"/>
          </a:pPr>
          <a:endParaRPr lang="en-US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4437730714414691E-2"/>
          <c:y val="3.3449717721598868E-2"/>
          <c:w val="0.9059302368859099"/>
          <c:h val="0.80324111305796786"/>
        </c:manualLayout>
      </c:layout>
      <c:scatterChart>
        <c:scatterStyle val="lineMarker"/>
        <c:varyColors val="0"/>
        <c:ser>
          <c:idx val="0"/>
          <c:order val="0"/>
          <c:tx>
            <c:strRef>
              <c:f>Dev_Reg_Neg!$G$6</c:f>
              <c:strCache>
                <c:ptCount val="1"/>
                <c:pt idx="0">
                  <c:v>VelX</c:v>
                </c:pt>
              </c:strCache>
            </c:strRef>
          </c:tx>
          <c:spPr>
            <a:ln w="28575">
              <a:noFill/>
            </a:ln>
          </c:spPr>
          <c:x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xVal>
          <c:yVal>
            <c:numRef>
              <c:f>Dev_Reg_Neg!$G$8:$G$86</c:f>
              <c:numCache>
                <c:formatCode>0.00</c:formatCode>
                <c:ptCount val="79"/>
                <c:pt idx="0">
                  <c:v>-5.2365814702848512E-2</c:v>
                </c:pt>
                <c:pt idx="1">
                  <c:v>-4.0490650389926497E-2</c:v>
                </c:pt>
                <c:pt idx="2">
                  <c:v>-7.7874438985184646E-2</c:v>
                </c:pt>
                <c:pt idx="3">
                  <c:v>-1.9613946167654772E-2</c:v>
                </c:pt>
                <c:pt idx="4">
                  <c:v>0.13201626053230897</c:v>
                </c:pt>
                <c:pt idx="5">
                  <c:v>7.0477347066530083E-2</c:v>
                </c:pt>
                <c:pt idx="6">
                  <c:v>9.7873757666329997E-2</c:v>
                </c:pt>
                <c:pt idx="7">
                  <c:v>0.13534922047687026</c:v>
                </c:pt>
                <c:pt idx="8">
                  <c:v>0.19254534680988189</c:v>
                </c:pt>
                <c:pt idx="9">
                  <c:v>0.12163156268185726</c:v>
                </c:pt>
                <c:pt idx="10">
                  <c:v>9.77634091547539E-2</c:v>
                </c:pt>
                <c:pt idx="11">
                  <c:v>0.13553074670991339</c:v>
                </c:pt>
                <c:pt idx="12">
                  <c:v>-2.7225982187422115E-3</c:v>
                </c:pt>
                <c:pt idx="13">
                  <c:v>5.2174963129000829E-2</c:v>
                </c:pt>
                <c:pt idx="14">
                  <c:v>0.10819416705012397</c:v>
                </c:pt>
                <c:pt idx="15">
                  <c:v>6.276609439847064E-2</c:v>
                </c:pt>
                <c:pt idx="16">
                  <c:v>-6.1490629670293506E-2</c:v>
                </c:pt>
                <c:pt idx="17">
                  <c:v>-6.2121833169560103E-2</c:v>
                </c:pt>
                <c:pt idx="18">
                  <c:v>-2.0542370340972838E-2</c:v>
                </c:pt>
                <c:pt idx="19">
                  <c:v>-5.3060427509195707E-2</c:v>
                </c:pt>
                <c:pt idx="20">
                  <c:v>-1.1502152679011335E-2</c:v>
                </c:pt>
                <c:pt idx="21">
                  <c:v>-1.5229826743388131E-3</c:v>
                </c:pt>
                <c:pt idx="22">
                  <c:v>-6.9765881872220437E-2</c:v>
                </c:pt>
                <c:pt idx="23">
                  <c:v>-1.3828596623627343E-2</c:v>
                </c:pt>
                <c:pt idx="24">
                  <c:v>-6.6718028018294101E-2</c:v>
                </c:pt>
                <c:pt idx="25">
                  <c:v>-6.5259802354845908E-2</c:v>
                </c:pt>
                <c:pt idx="26">
                  <c:v>0.12137181373630346</c:v>
                </c:pt>
                <c:pt idx="27">
                  <c:v>-4.0186002253363703E-2</c:v>
                </c:pt>
                <c:pt idx="28">
                  <c:v>4.8569349767419973E-2</c:v>
                </c:pt>
                <c:pt idx="29">
                  <c:v>4.6210095995721734E-2</c:v>
                </c:pt>
                <c:pt idx="30">
                  <c:v>4.8815675802789671E-2</c:v>
                </c:pt>
                <c:pt idx="31">
                  <c:v>8.8508689495133019E-2</c:v>
                </c:pt>
                <c:pt idx="32">
                  <c:v>7.2934959581832826E-2</c:v>
                </c:pt>
                <c:pt idx="33">
                  <c:v>1.5400124505192014E-2</c:v>
                </c:pt>
                <c:pt idx="34">
                  <c:v>0.12024053518305533</c:v>
                </c:pt>
                <c:pt idx="35">
                  <c:v>4.9770860817566209E-2</c:v>
                </c:pt>
                <c:pt idx="36">
                  <c:v>9.3645421410446295E-2</c:v>
                </c:pt>
                <c:pt idx="37">
                  <c:v>0.15035673183562048</c:v>
                </c:pt>
                <c:pt idx="38">
                  <c:v>2.0377175205337217E-2</c:v>
                </c:pt>
                <c:pt idx="39">
                  <c:v>6.252527198378699E-2</c:v>
                </c:pt>
                <c:pt idx="40">
                  <c:v>1.1330351267914152E-2</c:v>
                </c:pt>
                <c:pt idx="41">
                  <c:v>5.505729492232625E-2</c:v>
                </c:pt>
                <c:pt idx="42">
                  <c:v>1.6107638412529823E-2</c:v>
                </c:pt>
                <c:pt idx="43">
                  <c:v>1.1513452506763944E-2</c:v>
                </c:pt>
                <c:pt idx="44">
                  <c:v>4.6505682181194885E-2</c:v>
                </c:pt>
                <c:pt idx="45">
                  <c:v>1.970075534184601E-2</c:v>
                </c:pt>
                <c:pt idx="46">
                  <c:v>-1.2821208280921814E-2</c:v>
                </c:pt>
                <c:pt idx="47">
                  <c:v>2.1671878180451909E-2</c:v>
                </c:pt>
                <c:pt idx="48">
                  <c:v>0.10530126251918981</c:v>
                </c:pt>
                <c:pt idx="49">
                  <c:v>-2.2282842120926905E-2</c:v>
                </c:pt>
                <c:pt idx="50">
                  <c:v>0.10517185764175951</c:v>
                </c:pt>
                <c:pt idx="51">
                  <c:v>1.5914843154730463E-2</c:v>
                </c:pt>
                <c:pt idx="52">
                  <c:v>-5.7647445108643502E-2</c:v>
                </c:pt>
                <c:pt idx="53">
                  <c:v>-4.0392069611791648E-2</c:v>
                </c:pt>
                <c:pt idx="54">
                  <c:v>-6.9108327172607398E-2</c:v>
                </c:pt>
                <c:pt idx="55">
                  <c:v>-4.3561427946077202E-2</c:v>
                </c:pt>
                <c:pt idx="56">
                  <c:v>-0.13401240070297615</c:v>
                </c:pt>
                <c:pt idx="57">
                  <c:v>-3.5722971497179623E-2</c:v>
                </c:pt>
                <c:pt idx="58">
                  <c:v>-0.13760929701330449</c:v>
                </c:pt>
                <c:pt idx="59">
                  <c:v>-0.13489962242849907</c:v>
                </c:pt>
                <c:pt idx="60">
                  <c:v>-8.2479891007165573E-2</c:v>
                </c:pt>
                <c:pt idx="61">
                  <c:v>-0.12279404335349264</c:v>
                </c:pt>
                <c:pt idx="62">
                  <c:v>-2.2256074878522991E-2</c:v>
                </c:pt>
                <c:pt idx="63">
                  <c:v>-1.2378722777793394E-2</c:v>
                </c:pt>
                <c:pt idx="64">
                  <c:v>-7.5552819790041026E-2</c:v>
                </c:pt>
                <c:pt idx="65">
                  <c:v>-3.1399061680284834E-2</c:v>
                </c:pt>
                <c:pt idx="66">
                  <c:v>-2.3568812818984819E-2</c:v>
                </c:pt>
                <c:pt idx="67">
                  <c:v>-0.10990300502014061</c:v>
                </c:pt>
                <c:pt idx="68">
                  <c:v>4.4345654936111645E-2</c:v>
                </c:pt>
                <c:pt idx="69">
                  <c:v>-6.7671387631726088E-2</c:v>
                </c:pt>
                <c:pt idx="70">
                  <c:v>-2.5887549953231836E-2</c:v>
                </c:pt>
                <c:pt idx="71">
                  <c:v>-4.7026294422332526E-2</c:v>
                </c:pt>
                <c:pt idx="72">
                  <c:v>-7.0633312397851533E-2</c:v>
                </c:pt>
                <c:pt idx="73">
                  <c:v>-8.0243050990702725E-2</c:v>
                </c:pt>
                <c:pt idx="74">
                  <c:v>-7.907744198768718E-2</c:v>
                </c:pt>
                <c:pt idx="75">
                  <c:v>-9.8011008835279134E-2</c:v>
                </c:pt>
                <c:pt idx="76">
                  <c:v>-0.11474522135865955</c:v>
                </c:pt>
                <c:pt idx="77">
                  <c:v>-8.2230026787899035E-2</c:v>
                </c:pt>
                <c:pt idx="78">
                  <c:v>-0.10468875885624028</c:v>
                </c:pt>
              </c:numCache>
            </c:numRef>
          </c:yVal>
          <c:smooth val="0"/>
        </c:ser>
        <c:ser>
          <c:idx val="1"/>
          <c:order val="1"/>
          <c:tx>
            <c:v>Vel X* GHT</c:v>
          </c:tx>
          <c:spPr>
            <a:ln w="28575">
              <a:noFill/>
            </a:ln>
          </c:spPr>
          <c:marker>
            <c:symbol val="square"/>
            <c:size val="6"/>
            <c:spPr>
              <a:solidFill>
                <a:srgbClr val="C00000"/>
              </a:solidFill>
            </c:spPr>
          </c:marker>
          <c:x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xVal>
          <c:yVal>
            <c:numRef>
              <c:f>Dev_Reg_Neg!$I$8:$I$86</c:f>
              <c:numCache>
                <c:formatCode>0.00</c:formatCode>
                <c:ptCount val="79"/>
                <c:pt idx="0">
                  <c:v>-2.1829209686456297E-2</c:v>
                </c:pt>
                <c:pt idx="1">
                  <c:v>-8.6671176382411286E-3</c:v>
                </c:pt>
                <c:pt idx="2">
                  <c:v>-4.6835281239280491E-2</c:v>
                </c:pt>
                <c:pt idx="3">
                  <c:v>1.2450680978282058E-2</c:v>
                </c:pt>
                <c:pt idx="4">
                  <c:v>0.17996122158846783</c:v>
                </c:pt>
                <c:pt idx="5">
                  <c:v>0.11842230812268895</c:v>
                </c:pt>
                <c:pt idx="6">
                  <c:v>0.14666706867103474</c:v>
                </c:pt>
                <c:pt idx="7">
                  <c:v>0.18458258980600339</c:v>
                </c:pt>
                <c:pt idx="8">
                  <c:v>0.19233090903351946</c:v>
                </c:pt>
                <c:pt idx="9">
                  <c:v>0.1234833885801353</c:v>
                </c:pt>
                <c:pt idx="10">
                  <c:v>0.1005350405883696</c:v>
                </c:pt>
                <c:pt idx="11">
                  <c:v>0.13993658363553707</c:v>
                </c:pt>
                <c:pt idx="12">
                  <c:v>-1.5566005190575938E-3</c:v>
                </c:pt>
                <c:pt idx="13">
                  <c:v>5.2851551145039366E-2</c:v>
                </c:pt>
                <c:pt idx="14">
                  <c:v>0.10899948419834382</c:v>
                </c:pt>
                <c:pt idx="15">
                  <c:v>6.4919794691531363E-2</c:v>
                </c:pt>
                <c:pt idx="16">
                  <c:v>-3.9474093873846927E-2</c:v>
                </c:pt>
                <c:pt idx="17">
                  <c:v>-3.781905721225387E-2</c:v>
                </c:pt>
                <c:pt idx="18">
                  <c:v>4.847963178558734E-3</c:v>
                </c:pt>
                <c:pt idx="19">
                  <c:v>-2.6362808285934403E-2</c:v>
                </c:pt>
                <c:pt idx="20">
                  <c:v>1.7116415895997328E-2</c:v>
                </c:pt>
                <c:pt idx="21">
                  <c:v>2.7627455505330412E-2</c:v>
                </c:pt>
                <c:pt idx="22">
                  <c:v>-4.0507080313119781E-2</c:v>
                </c:pt>
                <c:pt idx="23">
                  <c:v>1.5506923450133714E-2</c:v>
                </c:pt>
                <c:pt idx="24">
                  <c:v>-4.8913487526881898E-2</c:v>
                </c:pt>
                <c:pt idx="25">
                  <c:v>-7.4815587705756137E-2</c:v>
                </c:pt>
                <c:pt idx="26">
                  <c:v>8.2132784711072548E-2</c:v>
                </c:pt>
                <c:pt idx="27">
                  <c:v>-2.7504798939025122E-2</c:v>
                </c:pt>
                <c:pt idx="28">
                  <c:v>4.7568580086514184E-2</c:v>
                </c:pt>
                <c:pt idx="29">
                  <c:v>3.5831251135539532E-2</c:v>
                </c:pt>
                <c:pt idx="30">
                  <c:v>2.908000975241587E-2</c:v>
                </c:pt>
                <c:pt idx="31">
                  <c:v>5.6249808359982056E-2</c:v>
                </c:pt>
                <c:pt idx="32">
                  <c:v>3.7274283741932757E-2</c:v>
                </c:pt>
                <c:pt idx="33">
                  <c:v>-2.0244156282347214E-2</c:v>
                </c:pt>
                <c:pt idx="34">
                  <c:v>7.9838855650783191E-2</c:v>
                </c:pt>
                <c:pt idx="35">
                  <c:v>7.7280770115264463E-3</c:v>
                </c:pt>
                <c:pt idx="36">
                  <c:v>5.2094795387903847E-2</c:v>
                </c:pt>
                <c:pt idx="37">
                  <c:v>0.10718171174126701</c:v>
                </c:pt>
                <c:pt idx="38">
                  <c:v>-1.7987338871926939E-2</c:v>
                </c:pt>
                <c:pt idx="39">
                  <c:v>2.3823346970716974E-2</c:v>
                </c:pt>
                <c:pt idx="40">
                  <c:v>-2.4724899915307796E-2</c:v>
                </c:pt>
                <c:pt idx="41">
                  <c:v>1.9634278013372475E-2</c:v>
                </c:pt>
                <c:pt idx="42">
                  <c:v>-1.8724573395202393E-2</c:v>
                </c:pt>
                <c:pt idx="43">
                  <c:v>-2.3246555649773626E-2</c:v>
                </c:pt>
                <c:pt idx="44">
                  <c:v>1.2503243440938894E-2</c:v>
                </c:pt>
                <c:pt idx="45">
                  <c:v>-1.2719837114355759E-2</c:v>
                </c:pt>
                <c:pt idx="46">
                  <c:v>-4.5981967287757275E-2</c:v>
                </c:pt>
                <c:pt idx="47">
                  <c:v>-1.0115645354117353E-2</c:v>
                </c:pt>
                <c:pt idx="48">
                  <c:v>7.4514866927658741E-2</c:v>
                </c:pt>
                <c:pt idx="49">
                  <c:v>-5.1084966554296729E-2</c:v>
                </c:pt>
                <c:pt idx="50">
                  <c:v>7.7494424824626762E-2</c:v>
                </c:pt>
                <c:pt idx="51">
                  <c:v>-1.1993328920226309E-2</c:v>
                </c:pt>
                <c:pt idx="52">
                  <c:v>-8.2596093814238047E-2</c:v>
                </c:pt>
                <c:pt idx="53">
                  <c:v>-6.5368225197914409E-2</c:v>
                </c:pt>
                <c:pt idx="54">
                  <c:v>-6.7696334359222954E-2</c:v>
                </c:pt>
                <c:pt idx="55">
                  <c:v>-4.0726817118959202E-2</c:v>
                </c:pt>
                <c:pt idx="56">
                  <c:v>-0.12640954767917933</c:v>
                </c:pt>
                <c:pt idx="57">
                  <c:v>-2.7195509402032858E-2</c:v>
                </c:pt>
                <c:pt idx="58">
                  <c:v>-0.12795625325384474</c:v>
                </c:pt>
                <c:pt idx="59">
                  <c:v>-0.12492121638285059</c:v>
                </c:pt>
                <c:pt idx="60">
                  <c:v>-7.1926744171935564E-2</c:v>
                </c:pt>
                <c:pt idx="61">
                  <c:v>-0.10976408143517147</c:v>
                </c:pt>
                <c:pt idx="62">
                  <c:v>-5.1012324570833822E-3</c:v>
                </c:pt>
                <c:pt idx="63">
                  <c:v>4.1907085680414902E-3</c:v>
                </c:pt>
                <c:pt idx="64">
                  <c:v>-5.9841880553669569E-2</c:v>
                </c:pt>
                <c:pt idx="65">
                  <c:v>-1.5879723495273668E-2</c:v>
                </c:pt>
                <c:pt idx="66">
                  <c:v>-7.9270295754851894E-3</c:v>
                </c:pt>
                <c:pt idx="67">
                  <c:v>-9.4231242136270099E-2</c:v>
                </c:pt>
                <c:pt idx="68">
                  <c:v>5.9698827923005293E-2</c:v>
                </c:pt>
                <c:pt idx="69">
                  <c:v>-5.3002217637449611E-2</c:v>
                </c:pt>
                <c:pt idx="70">
                  <c:v>-1.1695410252263061E-2</c:v>
                </c:pt>
                <c:pt idx="71">
                  <c:v>-3.415210109256428E-2</c:v>
                </c:pt>
                <c:pt idx="72">
                  <c:v>-5.9418247879353459E-2</c:v>
                </c:pt>
                <c:pt idx="73">
                  <c:v>-7.0330332628821712E-2</c:v>
                </c:pt>
                <c:pt idx="74">
                  <c:v>-7.0180404160554155E-2</c:v>
                </c:pt>
                <c:pt idx="75">
                  <c:v>-8.9458208070325562E-2</c:v>
                </c:pt>
                <c:pt idx="76">
                  <c:v>-0.10541861203631148</c:v>
                </c:pt>
                <c:pt idx="77">
                  <c:v>-7.2024859309999523E-2</c:v>
                </c:pt>
                <c:pt idx="78">
                  <c:v>-9.2748516930312552E-2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6520"/>
        <c:axId val="134045736"/>
      </c:scatterChart>
      <c:valAx>
        <c:axId val="13404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 (Q/A), in ft/s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045736"/>
        <c:crosses val="autoZero"/>
        <c:crossBetween val="midCat"/>
      </c:valAx>
      <c:valAx>
        <c:axId val="13404573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Velocoty Residuals, in ft/s</a:t>
                </a:r>
              </a:p>
            </c:rich>
          </c:tx>
          <c:layout>
            <c:manualLayout>
              <c:xMode val="edge"/>
              <c:yMode val="edge"/>
              <c:x val="9.5490720169206546E-3"/>
              <c:y val="0.36418634597145377"/>
            </c:manualLayout>
          </c:layout>
          <c:overlay val="0"/>
        </c:title>
        <c:numFmt formatCode="0.00" sourceLinked="1"/>
        <c:majorTickMark val="out"/>
        <c:minorTickMark val="none"/>
        <c:tickLblPos val="nextTo"/>
        <c:crossAx val="13404652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3124456363936435"/>
          <c:y val="0.91852997929942592"/>
          <c:w val="0.49501537187557676"/>
          <c:h val="6.9794099743271124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VelX</c:v>
          </c:tx>
          <c:spPr>
            <a:ln w="28575">
              <a:noFill/>
            </a:ln>
          </c:spPr>
          <c:xVal>
            <c:numRef>
              <c:f>Dev_Reg_Neg!$F$8:$F$86</c:f>
              <c:numCache>
                <c:formatCode>0.00</c:formatCode>
                <c:ptCount val="79"/>
                <c:pt idx="0">
                  <c:v>-1.3951761344648594</c:v>
                </c:pt>
                <c:pt idx="1">
                  <c:v>-1.4303453772662613</c:v>
                </c:pt>
                <c:pt idx="2">
                  <c:v>-1.3775915130641587</c:v>
                </c:pt>
                <c:pt idx="3">
                  <c:v>-1.3951761344648594</c:v>
                </c:pt>
                <c:pt idx="4">
                  <c:v>-1.5446454163708168</c:v>
                </c:pt>
                <c:pt idx="5">
                  <c:v>-1.5446454163708168</c:v>
                </c:pt>
                <c:pt idx="6">
                  <c:v>-1.5446454163708168</c:v>
                </c:pt>
                <c:pt idx="7">
                  <c:v>-1.5622300377715175</c:v>
                </c:pt>
                <c:pt idx="8">
                  <c:v>-1.1841606776564493</c:v>
                </c:pt>
                <c:pt idx="9">
                  <c:v>-1.096237570652945</c:v>
                </c:pt>
                <c:pt idx="10">
                  <c:v>-1.1314068134543467</c:v>
                </c:pt>
                <c:pt idx="11">
                  <c:v>-1.1665760562557486</c:v>
                </c:pt>
                <c:pt idx="12">
                  <c:v>-0.63903741423472293</c:v>
                </c:pt>
                <c:pt idx="13">
                  <c:v>-0.64782972493507329</c:v>
                </c:pt>
                <c:pt idx="14">
                  <c:v>-0.62145279283402211</c:v>
                </c:pt>
                <c:pt idx="15">
                  <c:v>-0.51594506442981691</c:v>
                </c:pt>
                <c:pt idx="16">
                  <c:v>-1.3808572284671461</c:v>
                </c:pt>
                <c:pt idx="17">
                  <c:v>-1.3827412950457927</c:v>
                </c:pt>
                <c:pt idx="18">
                  <c:v>-1.4146657565173029</c:v>
                </c:pt>
                <c:pt idx="19">
                  <c:v>-1.3935275762085439</c:v>
                </c:pt>
                <c:pt idx="20">
                  <c:v>-1.3655753551070131</c:v>
                </c:pt>
                <c:pt idx="21">
                  <c:v>-1.3498957343580547</c:v>
                </c:pt>
                <c:pt idx="22">
                  <c:v>-1.3058462577492993</c:v>
                </c:pt>
                <c:pt idx="23">
                  <c:v>-1.3112095672765132</c:v>
                </c:pt>
                <c:pt idx="24">
                  <c:v>3.1596084434505775E-2</c:v>
                </c:pt>
                <c:pt idx="25">
                  <c:v>-0.27562190528690533</c:v>
                </c:pt>
                <c:pt idx="26">
                  <c:v>-0.63024510353437257</c:v>
                </c:pt>
                <c:pt idx="27">
                  <c:v>-1.4783354509842719E-2</c:v>
                </c:pt>
                <c:pt idx="28">
                  <c:v>-0.26096805411965462</c:v>
                </c:pt>
                <c:pt idx="29">
                  <c:v>-0.43681426812666313</c:v>
                </c:pt>
                <c:pt idx="30">
                  <c:v>-0.62145279283402211</c:v>
                </c:pt>
                <c:pt idx="31">
                  <c:v>-0.88522211384453475</c:v>
                </c:pt>
                <c:pt idx="32">
                  <c:v>-0.97314522084803912</c:v>
                </c:pt>
                <c:pt idx="33">
                  <c:v>-1.0258990850501417</c:v>
                </c:pt>
                <c:pt idx="34">
                  <c:v>-1.1577837455553981</c:v>
                </c:pt>
                <c:pt idx="35">
                  <c:v>-1.2281222311582014</c:v>
                </c:pt>
                <c:pt idx="36">
                  <c:v>-1.2632914739596031</c:v>
                </c:pt>
                <c:pt idx="37">
                  <c:v>-1.3512145809631073</c:v>
                </c:pt>
                <c:pt idx="38">
                  <c:v>-1.2720837846599535</c:v>
                </c:pt>
                <c:pt idx="39">
                  <c:v>-1.3336299595624064</c:v>
                </c:pt>
                <c:pt idx="40">
                  <c:v>-1.3424222702627568</c:v>
                </c:pt>
                <c:pt idx="41">
                  <c:v>-1.3951761344648594</c:v>
                </c:pt>
                <c:pt idx="42">
                  <c:v>-1.4391376879666118</c:v>
                </c:pt>
                <c:pt idx="43">
                  <c:v>-1.4830992414683637</c:v>
                </c:pt>
                <c:pt idx="44">
                  <c:v>-1.5006838628690644</c:v>
                </c:pt>
                <c:pt idx="45">
                  <c:v>-1.4918915521687142</c:v>
                </c:pt>
                <c:pt idx="46">
                  <c:v>-1.5622300377715175</c:v>
                </c:pt>
                <c:pt idx="47">
                  <c:v>-1.5622300377715175</c:v>
                </c:pt>
                <c:pt idx="48">
                  <c:v>-1.6941146982767739</c:v>
                </c:pt>
                <c:pt idx="49">
                  <c:v>-1.6765300768760731</c:v>
                </c:pt>
                <c:pt idx="50">
                  <c:v>-1.6941146982767739</c:v>
                </c:pt>
                <c:pt idx="51">
                  <c:v>-1.7732454945799276</c:v>
                </c:pt>
                <c:pt idx="52">
                  <c:v>-1.7116993196774748</c:v>
                </c:pt>
                <c:pt idx="53">
                  <c:v>-1.7732454945799276</c:v>
                </c:pt>
                <c:pt idx="54">
                  <c:v>-1.7732454945799276</c:v>
                </c:pt>
                <c:pt idx="55">
                  <c:v>-1.81720704808168</c:v>
                </c:pt>
                <c:pt idx="56">
                  <c:v>-1.7116993196774748</c:v>
                </c:pt>
                <c:pt idx="57">
                  <c:v>-1.7644531838795774</c:v>
                </c:pt>
                <c:pt idx="58">
                  <c:v>-1.738076251778526</c:v>
                </c:pt>
                <c:pt idx="59">
                  <c:v>-1.7292839410781755</c:v>
                </c:pt>
                <c:pt idx="60">
                  <c:v>-1.720491630377825</c:v>
                </c:pt>
                <c:pt idx="61">
                  <c:v>-1.6765300768760731</c:v>
                </c:pt>
                <c:pt idx="62">
                  <c:v>-1.5973992805729194</c:v>
                </c:pt>
                <c:pt idx="63">
                  <c:v>-1.5973992805729194</c:v>
                </c:pt>
                <c:pt idx="64">
                  <c:v>-1.4743069307680132</c:v>
                </c:pt>
                <c:pt idx="65">
                  <c:v>-1.4303453772662613</c:v>
                </c:pt>
                <c:pt idx="66">
                  <c:v>-1.4039684451652099</c:v>
                </c:pt>
                <c:pt idx="67">
                  <c:v>-1.3248376488620561</c:v>
                </c:pt>
                <c:pt idx="68">
                  <c:v>-1.3160453381617057</c:v>
                </c:pt>
                <c:pt idx="69">
                  <c:v>-1.2457068525589023</c:v>
                </c:pt>
                <c:pt idx="70">
                  <c:v>-1.2017452990571502</c:v>
                </c:pt>
                <c:pt idx="71">
                  <c:v>-1.1401991241546972</c:v>
                </c:pt>
                <c:pt idx="72">
                  <c:v>-1.0258990850501417</c:v>
                </c:pt>
                <c:pt idx="73">
                  <c:v>-0.90280673524523569</c:v>
                </c:pt>
                <c:pt idx="74">
                  <c:v>-0.7709220747399792</c:v>
                </c:pt>
                <c:pt idx="75">
                  <c:v>-0.54232199653086821</c:v>
                </c:pt>
                <c:pt idx="76">
                  <c:v>-0.26096805411965462</c:v>
                </c:pt>
                <c:pt idx="77">
                  <c:v>-0.13787570431474866</c:v>
                </c:pt>
                <c:pt idx="78">
                  <c:v>2.9178198991909418E-2</c:v>
                </c:pt>
              </c:numCache>
            </c:numRef>
          </c:xVal>
          <c:y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yVal>
          <c:smooth val="0"/>
        </c:ser>
        <c:ser>
          <c:idx val="1"/>
          <c:order val="1"/>
          <c:tx>
            <c:v>VelX, VelX(GHT)</c:v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Dev_Reg_Neg!$H$8:$H$86</c:f>
              <c:numCache>
                <c:formatCode>0.00</c:formatCode>
                <c:ptCount val="79"/>
                <c:pt idx="0">
                  <c:v>-1.4257127394812517</c:v>
                </c:pt>
                <c:pt idx="1">
                  <c:v>-1.4621689100179467</c:v>
                </c:pt>
                <c:pt idx="2">
                  <c:v>-1.4086306708100629</c:v>
                </c:pt>
                <c:pt idx="3">
                  <c:v>-1.4272407616107963</c:v>
                </c:pt>
                <c:pt idx="4">
                  <c:v>-1.5925903774269756</c:v>
                </c:pt>
                <c:pt idx="5">
                  <c:v>-1.5925903774269756</c:v>
                </c:pt>
                <c:pt idx="6">
                  <c:v>-1.5934387273755215</c:v>
                </c:pt>
                <c:pt idx="7">
                  <c:v>-1.6114634071006506</c:v>
                </c:pt>
                <c:pt idx="8">
                  <c:v>-1.1839462398800868</c:v>
                </c:pt>
                <c:pt idx="9">
                  <c:v>-1.0980893965512231</c:v>
                </c:pt>
                <c:pt idx="10">
                  <c:v>-1.1341784448879624</c:v>
                </c:pt>
                <c:pt idx="11">
                  <c:v>-1.1709818931813722</c:v>
                </c:pt>
                <c:pt idx="12">
                  <c:v>-0.64020341193440755</c:v>
                </c:pt>
                <c:pt idx="13">
                  <c:v>-0.64850631295111183</c:v>
                </c:pt>
                <c:pt idx="14">
                  <c:v>-0.62225810998224196</c:v>
                </c:pt>
                <c:pt idx="15">
                  <c:v>-0.51809876472287764</c:v>
                </c:pt>
                <c:pt idx="16">
                  <c:v>-1.4028737642635927</c:v>
                </c:pt>
                <c:pt idx="17">
                  <c:v>-1.4070440710030989</c:v>
                </c:pt>
                <c:pt idx="18">
                  <c:v>-1.4400560900368344</c:v>
                </c:pt>
                <c:pt idx="19">
                  <c:v>-1.4202251954318053</c:v>
                </c:pt>
                <c:pt idx="20">
                  <c:v>-1.3941939236820218</c:v>
                </c:pt>
                <c:pt idx="21">
                  <c:v>-1.3790461725377239</c:v>
                </c:pt>
                <c:pt idx="22">
                  <c:v>-1.3351050593084</c:v>
                </c:pt>
                <c:pt idx="23">
                  <c:v>-1.3405450873502742</c:v>
                </c:pt>
                <c:pt idx="24">
                  <c:v>1.3791543943093565E-2</c:v>
                </c:pt>
                <c:pt idx="25">
                  <c:v>-0.2660661199359951</c:v>
                </c:pt>
                <c:pt idx="26">
                  <c:v>-0.59100607450914167</c:v>
                </c:pt>
                <c:pt idx="27">
                  <c:v>-2.7464557824181304E-2</c:v>
                </c:pt>
                <c:pt idx="28">
                  <c:v>-0.25996728443874884</c:v>
                </c:pt>
                <c:pt idx="29">
                  <c:v>-0.42643542326648093</c:v>
                </c:pt>
                <c:pt idx="30">
                  <c:v>-0.6017171267836483</c:v>
                </c:pt>
                <c:pt idx="31">
                  <c:v>-0.85296323270938379</c:v>
                </c:pt>
                <c:pt idx="32">
                  <c:v>-0.93748454500813905</c:v>
                </c:pt>
                <c:pt idx="33">
                  <c:v>-0.99025480426260248</c:v>
                </c:pt>
                <c:pt idx="34">
                  <c:v>-1.117382066023126</c:v>
                </c:pt>
                <c:pt idx="35">
                  <c:v>-1.1860794473521616</c:v>
                </c:pt>
                <c:pt idx="36">
                  <c:v>-1.2217408479370606</c:v>
                </c:pt>
                <c:pt idx="37">
                  <c:v>-1.3080395608687538</c:v>
                </c:pt>
                <c:pt idx="38">
                  <c:v>-1.2337192705826894</c:v>
                </c:pt>
                <c:pt idx="39">
                  <c:v>-1.2949280345493364</c:v>
                </c:pt>
                <c:pt idx="40">
                  <c:v>-1.3063670190795349</c:v>
                </c:pt>
                <c:pt idx="41">
                  <c:v>-1.3597531175559057</c:v>
                </c:pt>
                <c:pt idx="42">
                  <c:v>-1.4043054761588796</c:v>
                </c:pt>
                <c:pt idx="43">
                  <c:v>-1.4483392333118261</c:v>
                </c:pt>
                <c:pt idx="44">
                  <c:v>-1.4666814241288084</c:v>
                </c:pt>
                <c:pt idx="45">
                  <c:v>-1.4594709597125124</c:v>
                </c:pt>
                <c:pt idx="46">
                  <c:v>-1.529069278764682</c:v>
                </c:pt>
                <c:pt idx="47">
                  <c:v>-1.5304425142369482</c:v>
                </c:pt>
                <c:pt idx="48">
                  <c:v>-1.6633283026852428</c:v>
                </c:pt>
                <c:pt idx="49">
                  <c:v>-1.6477279524427033</c:v>
                </c:pt>
                <c:pt idx="50">
                  <c:v>-1.6664372654596411</c:v>
                </c:pt>
                <c:pt idx="51">
                  <c:v>-1.7453373225049709</c:v>
                </c:pt>
                <c:pt idx="52">
                  <c:v>-1.6867506709718803</c:v>
                </c:pt>
                <c:pt idx="53">
                  <c:v>-1.7482693389938049</c:v>
                </c:pt>
                <c:pt idx="54">
                  <c:v>-1.7746574873933121</c:v>
                </c:pt>
                <c:pt idx="55">
                  <c:v>-1.820041658908798</c:v>
                </c:pt>
                <c:pt idx="56">
                  <c:v>-1.7193021727012716</c:v>
                </c:pt>
                <c:pt idx="57">
                  <c:v>-1.7729806459747242</c:v>
                </c:pt>
                <c:pt idx="58">
                  <c:v>-1.7477292955379857</c:v>
                </c:pt>
                <c:pt idx="59">
                  <c:v>-1.739262347123824</c:v>
                </c:pt>
                <c:pt idx="60">
                  <c:v>-1.7310447772130551</c:v>
                </c:pt>
                <c:pt idx="61">
                  <c:v>-1.6895600387943943</c:v>
                </c:pt>
                <c:pt idx="62">
                  <c:v>-1.614554122994359</c:v>
                </c:pt>
                <c:pt idx="63">
                  <c:v>-1.6139687119187542</c:v>
                </c:pt>
                <c:pt idx="64">
                  <c:v>-1.4900178700043847</c:v>
                </c:pt>
                <c:pt idx="65">
                  <c:v>-1.4458647154512725</c:v>
                </c:pt>
                <c:pt idx="66">
                  <c:v>-1.4196102284087095</c:v>
                </c:pt>
                <c:pt idx="67">
                  <c:v>-1.3405094117459266</c:v>
                </c:pt>
                <c:pt idx="68">
                  <c:v>-1.3313985111485993</c:v>
                </c:pt>
                <c:pt idx="69">
                  <c:v>-1.2603760225531788</c:v>
                </c:pt>
                <c:pt idx="70">
                  <c:v>-1.215937438758119</c:v>
                </c:pt>
                <c:pt idx="71">
                  <c:v>-1.1530733174844654</c:v>
                </c:pt>
                <c:pt idx="72">
                  <c:v>-1.0371141495686398</c:v>
                </c:pt>
                <c:pt idx="73">
                  <c:v>-0.9127194536071167</c:v>
                </c:pt>
                <c:pt idx="74">
                  <c:v>-0.77981911256711223</c:v>
                </c:pt>
                <c:pt idx="75">
                  <c:v>-0.55087479729582178</c:v>
                </c:pt>
                <c:pt idx="76">
                  <c:v>-0.2702946634420027</c:v>
                </c:pt>
                <c:pt idx="77">
                  <c:v>-0.14808087179264817</c:v>
                </c:pt>
                <c:pt idx="78">
                  <c:v>1.7237957065981691E-2</c:v>
                </c:pt>
              </c:numCache>
            </c:numRef>
          </c:xVal>
          <c:y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yVal>
          <c:smooth val="0"/>
        </c:ser>
        <c:ser>
          <c:idx val="2"/>
          <c:order val="2"/>
          <c:tx>
            <c:v>one-to-one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xVal>
          <c:yVal>
            <c:numRef>
              <c:f>Dev_Reg_Neg!$E$8:$E$86</c:f>
              <c:numCache>
                <c:formatCode>0.00</c:formatCode>
                <c:ptCount val="79"/>
                <c:pt idx="0">
                  <c:v>-1.447541949167708</c:v>
                </c:pt>
                <c:pt idx="1">
                  <c:v>-1.4708360276561878</c:v>
                </c:pt>
                <c:pt idx="2">
                  <c:v>-1.4554659520493434</c:v>
                </c:pt>
                <c:pt idx="3">
                  <c:v>-1.4147900806325142</c:v>
                </c:pt>
                <c:pt idx="4">
                  <c:v>-1.4126291558385078</c:v>
                </c:pt>
                <c:pt idx="5">
                  <c:v>-1.4741680693042867</c:v>
                </c:pt>
                <c:pt idx="6">
                  <c:v>-1.4467716587044868</c:v>
                </c:pt>
                <c:pt idx="7">
                  <c:v>-1.4268808172946472</c:v>
                </c:pt>
                <c:pt idx="8">
                  <c:v>-0.99161533084656739</c:v>
                </c:pt>
                <c:pt idx="9">
                  <c:v>-0.97460600797108776</c:v>
                </c:pt>
                <c:pt idx="10">
                  <c:v>-1.0336434042995928</c:v>
                </c:pt>
                <c:pt idx="11">
                  <c:v>-1.0310453095458352</c:v>
                </c:pt>
                <c:pt idx="12">
                  <c:v>-0.64176001245346515</c:v>
                </c:pt>
                <c:pt idx="13">
                  <c:v>-0.59565476180607246</c:v>
                </c:pt>
                <c:pt idx="14">
                  <c:v>-0.51325862578389814</c:v>
                </c:pt>
                <c:pt idx="15">
                  <c:v>-0.45317897003134627</c:v>
                </c:pt>
                <c:pt idx="16">
                  <c:v>-1.4423478581374396</c:v>
                </c:pt>
                <c:pt idx="17">
                  <c:v>-1.4448631282153528</c:v>
                </c:pt>
                <c:pt idx="18">
                  <c:v>-1.4352081268582757</c:v>
                </c:pt>
                <c:pt idx="19">
                  <c:v>-1.4465880037177397</c:v>
                </c:pt>
                <c:pt idx="20">
                  <c:v>-1.3770775077860244</c:v>
                </c:pt>
                <c:pt idx="21">
                  <c:v>-1.3514187170323935</c:v>
                </c:pt>
                <c:pt idx="22">
                  <c:v>-1.3756121396215197</c:v>
                </c:pt>
                <c:pt idx="23">
                  <c:v>-1.3250381639001405</c:v>
                </c:pt>
                <c:pt idx="24">
                  <c:v>-3.5121943583788333E-2</c:v>
                </c:pt>
                <c:pt idx="25">
                  <c:v>-0.34088170764175124</c:v>
                </c:pt>
                <c:pt idx="26">
                  <c:v>-0.50887328979806912</c:v>
                </c:pt>
                <c:pt idx="27">
                  <c:v>-5.4969356763206426E-2</c:v>
                </c:pt>
                <c:pt idx="28">
                  <c:v>-0.21239870435223465</c:v>
                </c:pt>
                <c:pt idx="29">
                  <c:v>-0.3906041721309414</c:v>
                </c:pt>
                <c:pt idx="30">
                  <c:v>-0.57263711703123243</c:v>
                </c:pt>
                <c:pt idx="31">
                  <c:v>-0.79671342434940173</c:v>
                </c:pt>
                <c:pt idx="32">
                  <c:v>-0.90021026126620629</c:v>
                </c:pt>
                <c:pt idx="33">
                  <c:v>-1.0104989605449497</c:v>
                </c:pt>
                <c:pt idx="34">
                  <c:v>-1.0375432103723428</c:v>
                </c:pt>
                <c:pt idx="35">
                  <c:v>-1.1783513703406352</c:v>
                </c:pt>
                <c:pt idx="36">
                  <c:v>-1.1696460525491568</c:v>
                </c:pt>
                <c:pt idx="37">
                  <c:v>-1.2008578491274868</c:v>
                </c:pt>
                <c:pt idx="38">
                  <c:v>-1.2517066094546163</c:v>
                </c:pt>
                <c:pt idx="39">
                  <c:v>-1.2711046875786194</c:v>
                </c:pt>
                <c:pt idx="40">
                  <c:v>-1.3310919189948427</c:v>
                </c:pt>
                <c:pt idx="41">
                  <c:v>-1.3401188395425332</c:v>
                </c:pt>
                <c:pt idx="42">
                  <c:v>-1.423030049554082</c:v>
                </c:pt>
                <c:pt idx="43">
                  <c:v>-1.4715857889615998</c:v>
                </c:pt>
                <c:pt idx="44">
                  <c:v>-1.4541781806878695</c:v>
                </c:pt>
                <c:pt idx="45">
                  <c:v>-1.4721907968268682</c:v>
                </c:pt>
                <c:pt idx="46">
                  <c:v>-1.5750512460524393</c:v>
                </c:pt>
                <c:pt idx="47">
                  <c:v>-1.5405581595910656</c:v>
                </c:pt>
                <c:pt idx="48">
                  <c:v>-1.588813435757584</c:v>
                </c:pt>
                <c:pt idx="49">
                  <c:v>-1.698812918997</c:v>
                </c:pt>
                <c:pt idx="50">
                  <c:v>-1.5889428406350143</c:v>
                </c:pt>
                <c:pt idx="51">
                  <c:v>-1.7573306514251972</c:v>
                </c:pt>
                <c:pt idx="52">
                  <c:v>-1.7693467647861183</c:v>
                </c:pt>
                <c:pt idx="53">
                  <c:v>-1.8136375641917193</c:v>
                </c:pt>
                <c:pt idx="54">
                  <c:v>-1.842353821752535</c:v>
                </c:pt>
                <c:pt idx="55">
                  <c:v>-1.8607684760277572</c:v>
                </c:pt>
                <c:pt idx="56">
                  <c:v>-1.8457117203804509</c:v>
                </c:pt>
                <c:pt idx="57">
                  <c:v>-1.800176155376757</c:v>
                </c:pt>
                <c:pt idx="58">
                  <c:v>-1.8756855487918305</c:v>
                </c:pt>
                <c:pt idx="59">
                  <c:v>-1.8641835635066746</c:v>
                </c:pt>
                <c:pt idx="60">
                  <c:v>-1.8029715213849906</c:v>
                </c:pt>
                <c:pt idx="61">
                  <c:v>-1.7993241202295658</c:v>
                </c:pt>
                <c:pt idx="62">
                  <c:v>-1.6196553554514423</c:v>
                </c:pt>
                <c:pt idx="63">
                  <c:v>-1.6097780033507127</c:v>
                </c:pt>
                <c:pt idx="64">
                  <c:v>-1.5498597505580542</c:v>
                </c:pt>
                <c:pt idx="65">
                  <c:v>-1.4617444389465462</c:v>
                </c:pt>
                <c:pt idx="66">
                  <c:v>-1.4275372579841947</c:v>
                </c:pt>
                <c:pt idx="67">
                  <c:v>-1.4347406538821967</c:v>
                </c:pt>
                <c:pt idx="68">
                  <c:v>-1.271699683225594</c:v>
                </c:pt>
                <c:pt idx="69">
                  <c:v>-1.3133782401906284</c:v>
                </c:pt>
                <c:pt idx="70">
                  <c:v>-1.2276328490103821</c:v>
                </c:pt>
                <c:pt idx="71">
                  <c:v>-1.1872254185770297</c:v>
                </c:pt>
                <c:pt idx="72">
                  <c:v>-1.0965323974479932</c:v>
                </c:pt>
                <c:pt idx="73">
                  <c:v>-0.98304978623593842</c:v>
                </c:pt>
                <c:pt idx="74">
                  <c:v>-0.84999951672766638</c:v>
                </c:pt>
                <c:pt idx="75">
                  <c:v>-0.64033300536614735</c:v>
                </c:pt>
                <c:pt idx="76">
                  <c:v>-0.37571327547831418</c:v>
                </c:pt>
                <c:pt idx="77">
                  <c:v>-0.22010573110264769</c:v>
                </c:pt>
                <c:pt idx="78">
                  <c:v>-7.5510559864330862E-2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044168"/>
        <c:axId val="134255360"/>
      </c:scatterChart>
      <c:valAx>
        <c:axId val="1340441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Rated Vel, in ft/s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4255360"/>
        <c:crosses val="autoZero"/>
        <c:crossBetween val="midCat"/>
      </c:valAx>
      <c:valAx>
        <c:axId val="13425536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 (Q/A), in ft/s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404416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747675113759409"/>
          <c:y val="7.4274672148150367E-2"/>
          <c:w val="0.82134577253361085"/>
          <c:h val="0.76996884998273318"/>
        </c:manualLayout>
      </c:layout>
      <c:scatterChart>
        <c:scatterStyle val="lineMarker"/>
        <c:varyColors val="0"/>
        <c:ser>
          <c:idx val="0"/>
          <c:order val="0"/>
          <c:tx>
            <c:v>VelX</c:v>
          </c:tx>
          <c:spPr>
            <a:ln w="28575">
              <a:noFill/>
            </a:ln>
          </c:spPr>
          <c:x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xVal>
          <c:yVal>
            <c:numRef>
              <c:f>Dev_Reg_Pos!$G$8:$G$86</c:f>
              <c:numCache>
                <c:formatCode>0.00</c:formatCode>
                <c:ptCount val="79"/>
                <c:pt idx="0">
                  <c:v>4.4986145938815003E-2</c:v>
                </c:pt>
                <c:pt idx="1">
                  <c:v>-1.8611490790987117E-2</c:v>
                </c:pt>
                <c:pt idx="2">
                  <c:v>-5.6480894107786561E-3</c:v>
                </c:pt>
                <c:pt idx="3">
                  <c:v>1.6563961153637452E-2</c:v>
                </c:pt>
                <c:pt idx="4">
                  <c:v>-2.9445102922242228E-2</c:v>
                </c:pt>
                <c:pt idx="5">
                  <c:v>2.2577806044493665E-2</c:v>
                </c:pt>
                <c:pt idx="6">
                  <c:v>3.9276754868191821E-2</c:v>
                </c:pt>
                <c:pt idx="7">
                  <c:v>8.2430449687872942E-2</c:v>
                </c:pt>
                <c:pt idx="8">
                  <c:v>-0.15225333824947618</c:v>
                </c:pt>
                <c:pt idx="9">
                  <c:v>-0.16387116440956317</c:v>
                </c:pt>
                <c:pt idx="10">
                  <c:v>-0.13177990177051746</c:v>
                </c:pt>
                <c:pt idx="11">
                  <c:v>-8.2618524713831576E-2</c:v>
                </c:pt>
                <c:pt idx="12">
                  <c:v>-0.21113362158841809</c:v>
                </c:pt>
                <c:pt idx="13">
                  <c:v>-0.16904521451415055</c:v>
                </c:pt>
                <c:pt idx="14">
                  <c:v>-9.1654420048174479E-2</c:v>
                </c:pt>
                <c:pt idx="15">
                  <c:v>-0.10393999004537591</c:v>
                </c:pt>
                <c:pt idx="16">
                  <c:v>-5.8152490876607899E-2</c:v>
                </c:pt>
                <c:pt idx="17">
                  <c:v>-9.3450088407612486E-2</c:v>
                </c:pt>
                <c:pt idx="18">
                  <c:v>-9.2965653765819889E-2</c:v>
                </c:pt>
                <c:pt idx="19">
                  <c:v>-8.84035230023823E-2</c:v>
                </c:pt>
                <c:pt idx="20">
                  <c:v>-0.10380328824361917</c:v>
                </c:pt>
                <c:pt idx="21">
                  <c:v>-7.3964012206020113E-2</c:v>
                </c:pt>
                <c:pt idx="22">
                  <c:v>-8.3093027402411757E-2</c:v>
                </c:pt>
                <c:pt idx="23">
                  <c:v>-2.9118403285676608E-2</c:v>
                </c:pt>
                <c:pt idx="24">
                  <c:v>1.971283799307022E-2</c:v>
                </c:pt>
                <c:pt idx="25">
                  <c:v>-0.10417235450442619</c:v>
                </c:pt>
                <c:pt idx="26">
                  <c:v>-9.4077781913056935E-2</c:v>
                </c:pt>
                <c:pt idx="27">
                  <c:v>-7.208030650365127E-2</c:v>
                </c:pt>
                <c:pt idx="28">
                  <c:v>-2.7300205136426836E-2</c:v>
                </c:pt>
                <c:pt idx="29">
                  <c:v>5.3500674134576487E-2</c:v>
                </c:pt>
                <c:pt idx="30">
                  <c:v>4.6678890745415647E-2</c:v>
                </c:pt>
                <c:pt idx="31">
                  <c:v>9.622157124139874E-2</c:v>
                </c:pt>
                <c:pt idx="32">
                  <c:v>2.1383163453884357E-2</c:v>
                </c:pt>
                <c:pt idx="33">
                  <c:v>2.4666079292147591E-2</c:v>
                </c:pt>
                <c:pt idx="34">
                  <c:v>8.0189302909210891E-2</c:v>
                </c:pt>
                <c:pt idx="35">
                  <c:v>6.2140610571834287E-2</c:v>
                </c:pt>
                <c:pt idx="36">
                  <c:v>9.0129889493591575E-2</c:v>
                </c:pt>
                <c:pt idx="37">
                  <c:v>0.16733148565903599</c:v>
                </c:pt>
                <c:pt idx="38">
                  <c:v>0.17157342327615321</c:v>
                </c:pt>
                <c:pt idx="39">
                  <c:v>9.6484501648971488E-2</c:v>
                </c:pt>
                <c:pt idx="40">
                  <c:v>8.0197065269911105E-2</c:v>
                </c:pt>
                <c:pt idx="41">
                  <c:v>0.10901094851705495</c:v>
                </c:pt>
                <c:pt idx="42">
                  <c:v>7.1872603558119863E-2</c:v>
                </c:pt>
                <c:pt idx="43">
                  <c:v>5.6256280631300948E-2</c:v>
                </c:pt>
                <c:pt idx="44">
                  <c:v>5.7068048173073649E-2</c:v>
                </c:pt>
                <c:pt idx="45">
                  <c:v>8.5526452068490189E-2</c:v>
                </c:pt>
                <c:pt idx="46">
                  <c:v>4.8670619023458705E-2</c:v>
                </c:pt>
                <c:pt idx="47">
                  <c:v>4.2624475549504659E-2</c:v>
                </c:pt>
                <c:pt idx="48">
                  <c:v>5.692432956861615E-2</c:v>
                </c:pt>
                <c:pt idx="49">
                  <c:v>3.6698013805366081E-2</c:v>
                </c:pt>
                <c:pt idx="50">
                  <c:v>7.8337224590508514E-2</c:v>
                </c:pt>
                <c:pt idx="51">
                  <c:v>3.9673907281476017E-2</c:v>
                </c:pt>
                <c:pt idx="52">
                  <c:v>1.2881453125095366E-3</c:v>
                </c:pt>
                <c:pt idx="53">
                  <c:v>3.3378526195668723E-3</c:v>
                </c:pt>
                <c:pt idx="54">
                  <c:v>6.297375669189309E-3</c:v>
                </c:pt>
                <c:pt idx="55">
                  <c:v>-4.8010506282089027E-2</c:v>
                </c:pt>
                <c:pt idx="56">
                  <c:v>2.5083243245520137E-2</c:v>
                </c:pt>
                <c:pt idx="57">
                  <c:v>1.8062675792173355E-2</c:v>
                </c:pt>
                <c:pt idx="58">
                  <c:v>2.8285474203403993E-2</c:v>
                </c:pt>
                <c:pt idx="59">
                  <c:v>3.076822078090502E-2</c:v>
                </c:pt>
                <c:pt idx="60">
                  <c:v>3.4864269447684504E-2</c:v>
                </c:pt>
                <c:pt idx="61">
                  <c:v>8.5494239221890478E-2</c:v>
                </c:pt>
                <c:pt idx="62">
                  <c:v>6.4646669488996611E-2</c:v>
                </c:pt>
                <c:pt idx="63">
                  <c:v>6.2378656257027709E-2</c:v>
                </c:pt>
                <c:pt idx="64">
                  <c:v>-1.1472282188711505E-2</c:v>
                </c:pt>
                <c:pt idx="65">
                  <c:v>-2.4696488085654722E-2</c:v>
                </c:pt>
                <c:pt idx="66">
                  <c:v>-2.5939332038600715E-2</c:v>
                </c:pt>
                <c:pt idx="67">
                  <c:v>4.4184202954616891E-2</c:v>
                </c:pt>
                <c:pt idx="68">
                  <c:v>2.4608819611737331E-2</c:v>
                </c:pt>
                <c:pt idx="69">
                  <c:v>6.7865755100454117E-2</c:v>
                </c:pt>
                <c:pt idx="70">
                  <c:v>8.50115648886417E-2</c:v>
                </c:pt>
                <c:pt idx="71">
                  <c:v>1.8060138779779633E-2</c:v>
                </c:pt>
                <c:pt idx="72">
                  <c:v>-1.7218054207927103E-2</c:v>
                </c:pt>
                <c:pt idx="73">
                  <c:v>-3.5758367667439117E-2</c:v>
                </c:pt>
                <c:pt idx="74">
                  <c:v>-0.14943181440138453</c:v>
                </c:pt>
                <c:pt idx="75">
                  <c:v>-5.2277027790213482E-2</c:v>
                </c:pt>
                <c:pt idx="76">
                  <c:v>1.9975101470575352E-2</c:v>
                </c:pt>
                <c:pt idx="77">
                  <c:v>-2.0602603273644826E-2</c:v>
                </c:pt>
                <c:pt idx="78">
                  <c:v>-5.2931451346937664E-2</c:v>
                </c:pt>
              </c:numCache>
            </c:numRef>
          </c:yVal>
          <c:smooth val="0"/>
        </c:ser>
        <c:ser>
          <c:idx val="1"/>
          <c:order val="1"/>
          <c:tx>
            <c:v>VelX, VelX(GHT)</c:v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xVal>
          <c:yVal>
            <c:numRef>
              <c:f>Dev_Reg_Pos!$I$8:$I$86</c:f>
              <c:numCache>
                <c:formatCode>0.00</c:formatCode>
                <c:ptCount val="79"/>
                <c:pt idx="0">
                  <c:v>5.3279751229084571E-2</c:v>
                </c:pt>
                <c:pt idx="1">
                  <c:v>-1.0388108382162864E-2</c:v>
                </c:pt>
                <c:pt idx="2">
                  <c:v>2.3052901052276198E-3</c:v>
                </c:pt>
                <c:pt idx="3">
                  <c:v>2.4214444044835748E-2</c:v>
                </c:pt>
                <c:pt idx="4">
                  <c:v>-1.805661957291238E-2</c:v>
                </c:pt>
                <c:pt idx="5">
                  <c:v>3.4085835000633669E-2</c:v>
                </c:pt>
                <c:pt idx="6">
                  <c:v>5.086318062266848E-2</c:v>
                </c:pt>
                <c:pt idx="7">
                  <c:v>9.3771110622298703E-2</c:v>
                </c:pt>
                <c:pt idx="8">
                  <c:v>-0.16510348556297916</c:v>
                </c:pt>
                <c:pt idx="9">
                  <c:v>-0.17685519035390818</c:v>
                </c:pt>
                <c:pt idx="10">
                  <c:v>-0.14531773936784576</c:v>
                </c:pt>
                <c:pt idx="11">
                  <c:v>-9.6627813060222056E-2</c:v>
                </c:pt>
                <c:pt idx="12">
                  <c:v>-0.20851419081470457</c:v>
                </c:pt>
                <c:pt idx="13">
                  <c:v>-0.16680469974327572</c:v>
                </c:pt>
                <c:pt idx="14">
                  <c:v>-8.9554257223202538E-2</c:v>
                </c:pt>
                <c:pt idx="15">
                  <c:v>-0.10203645173383902</c:v>
                </c:pt>
                <c:pt idx="16">
                  <c:v>-4.7668187280110241E-2</c:v>
                </c:pt>
                <c:pt idx="17">
                  <c:v>-8.1415849102733362E-2</c:v>
                </c:pt>
                <c:pt idx="18">
                  <c:v>-7.9682344837428198E-2</c:v>
                </c:pt>
                <c:pt idx="19">
                  <c:v>-7.4540321195599946E-2</c:v>
                </c:pt>
                <c:pt idx="20">
                  <c:v>-0.11146877960840057</c:v>
                </c:pt>
                <c:pt idx="21">
                  <c:v>-7.4160067241382022E-2</c:v>
                </c:pt>
                <c:pt idx="22">
                  <c:v>-8.3206061498237949E-2</c:v>
                </c:pt>
                <c:pt idx="23">
                  <c:v>-2.9472359486302224E-2</c:v>
                </c:pt>
                <c:pt idx="24">
                  <c:v>1.9278256874352806E-2</c:v>
                </c:pt>
                <c:pt idx="25">
                  <c:v>-9.6771504593529123E-2</c:v>
                </c:pt>
                <c:pt idx="26">
                  <c:v>-8.7375923715027781E-2</c:v>
                </c:pt>
                <c:pt idx="27">
                  <c:v>-6.5677684852603946E-2</c:v>
                </c:pt>
                <c:pt idx="28">
                  <c:v>-2.1323940772800087E-2</c:v>
                </c:pt>
                <c:pt idx="29">
                  <c:v>5.9591463830272584E-2</c:v>
                </c:pt>
                <c:pt idx="30">
                  <c:v>5.2452108349036131E-2</c:v>
                </c:pt>
                <c:pt idx="31">
                  <c:v>0.10158927839001275</c:v>
                </c:pt>
                <c:pt idx="32">
                  <c:v>2.6862639314910064E-2</c:v>
                </c:pt>
                <c:pt idx="33">
                  <c:v>2.6573990918076662E-2</c:v>
                </c:pt>
                <c:pt idx="34">
                  <c:v>8.1752563914715859E-2</c:v>
                </c:pt>
                <c:pt idx="35">
                  <c:v>6.3454064621246697E-2</c:v>
                </c:pt>
                <c:pt idx="36">
                  <c:v>9.0967997190555039E-2</c:v>
                </c:pt>
                <c:pt idx="37">
                  <c:v>0.16688855039165373</c:v>
                </c:pt>
                <c:pt idx="38">
                  <c:v>0.17089597244005006</c:v>
                </c:pt>
                <c:pt idx="39">
                  <c:v>9.4783234915618797E-2</c:v>
                </c:pt>
                <c:pt idx="40">
                  <c:v>7.791116797831954E-2</c:v>
                </c:pt>
                <c:pt idx="41">
                  <c:v>0.10577246085040448</c:v>
                </c:pt>
                <c:pt idx="42">
                  <c:v>6.8301630694400206E-2</c:v>
                </c:pt>
                <c:pt idx="43">
                  <c:v>5.2266704204549486E-2</c:v>
                </c:pt>
                <c:pt idx="44">
                  <c:v>5.2016983004727235E-2</c:v>
                </c:pt>
                <c:pt idx="45">
                  <c:v>7.9505801406747567E-2</c:v>
                </c:pt>
                <c:pt idx="46">
                  <c:v>4.238724743855693E-2</c:v>
                </c:pt>
                <c:pt idx="47">
                  <c:v>3.3473732423399793E-2</c:v>
                </c:pt>
                <c:pt idx="48">
                  <c:v>4.7438613131622898E-2</c:v>
                </c:pt>
                <c:pt idx="49">
                  <c:v>2.6723363359517416E-2</c:v>
                </c:pt>
                <c:pt idx="50">
                  <c:v>6.842432582477076E-2</c:v>
                </c:pt>
                <c:pt idx="51">
                  <c:v>2.9700918375276997E-2</c:v>
                </c:pt>
                <c:pt idx="52">
                  <c:v>-8.3836327802755406E-3</c:v>
                </c:pt>
                <c:pt idx="53">
                  <c:v>-6.0296456305870549E-3</c:v>
                </c:pt>
                <c:pt idx="54">
                  <c:v>-2.7244872863179115E-3</c:v>
                </c:pt>
                <c:pt idx="55">
                  <c:v>-5.6519006392863558E-2</c:v>
                </c:pt>
                <c:pt idx="56">
                  <c:v>1.7052157961755743E-2</c:v>
                </c:pt>
                <c:pt idx="57">
                  <c:v>1.0600007155077584E-2</c:v>
                </c:pt>
                <c:pt idx="58">
                  <c:v>2.1418636832388316E-2</c:v>
                </c:pt>
                <c:pt idx="59">
                  <c:v>2.480003644640616E-2</c:v>
                </c:pt>
                <c:pt idx="60">
                  <c:v>2.9423813645005348E-2</c:v>
                </c:pt>
                <c:pt idx="61">
                  <c:v>8.0427886509690683E-2</c:v>
                </c:pt>
                <c:pt idx="62">
                  <c:v>5.9825227574847539E-2</c:v>
                </c:pt>
                <c:pt idx="63">
                  <c:v>5.7539850167910592E-2</c:v>
                </c:pt>
                <c:pt idx="64">
                  <c:v>-1.3949543561616179E-2</c:v>
                </c:pt>
                <c:pt idx="65">
                  <c:v>-2.5520970158831924E-2</c:v>
                </c:pt>
                <c:pt idx="66">
                  <c:v>-2.5361237135656578E-2</c:v>
                </c:pt>
                <c:pt idx="67">
                  <c:v>4.5583420822087661E-2</c:v>
                </c:pt>
                <c:pt idx="68">
                  <c:v>2.6789787044510738E-2</c:v>
                </c:pt>
                <c:pt idx="69">
                  <c:v>7.0278100570533186E-2</c:v>
                </c:pt>
                <c:pt idx="70">
                  <c:v>8.7499983495465061E-2</c:v>
                </c:pt>
                <c:pt idx="71">
                  <c:v>2.1108231952280065E-2</c:v>
                </c:pt>
                <c:pt idx="72">
                  <c:v>-1.3187523724989103E-2</c:v>
                </c:pt>
                <c:pt idx="73">
                  <c:v>-3.163772726512315E-2</c:v>
                </c:pt>
                <c:pt idx="74">
                  <c:v>-0.1444447609639109</c:v>
                </c:pt>
                <c:pt idx="75">
                  <c:v>-4.8169612339846624E-2</c:v>
                </c:pt>
                <c:pt idx="76">
                  <c:v>2.3718011972592601E-2</c:v>
                </c:pt>
                <c:pt idx="77">
                  <c:v>-1.6756857609154352E-2</c:v>
                </c:pt>
                <c:pt idx="78">
                  <c:v>-4.8891248769688644E-2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3400"/>
        <c:axId val="134253792"/>
      </c:scatterChart>
      <c:valAx>
        <c:axId val="1342534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 (Q/A), in ft/s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253792"/>
        <c:crosses val="autoZero"/>
        <c:crossBetween val="midCat"/>
      </c:valAx>
      <c:valAx>
        <c:axId val="134253792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Velocity Residuals, in ft/s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134253400"/>
        <c:crosses val="autoZero"/>
        <c:crossBetween val="midCat"/>
      </c:valAx>
    </c:plotArea>
    <c:legend>
      <c:legendPos val="r"/>
      <c:layout>
        <c:manualLayout>
          <c:xMode val="edge"/>
          <c:yMode val="edge"/>
          <c:x val="0.24209356634017654"/>
          <c:y val="0.89089979060944058"/>
          <c:w val="0.46752411903359298"/>
          <c:h val="8.8959707957209255E-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v>VelX</c:v>
          </c:tx>
          <c:spPr>
            <a:ln w="28575">
              <a:noFill/>
            </a:ln>
          </c:spPr>
          <c:xVal>
            <c:numRef>
              <c:f>Dev_Reg_Pos!$F$8:$F$86</c:f>
              <c:numCache>
                <c:formatCode>0.00</c:formatCode>
                <c:ptCount val="79"/>
                <c:pt idx="0">
                  <c:v>1.6846231510203413</c:v>
                </c:pt>
                <c:pt idx="1">
                  <c:v>1.7050410869254364</c:v>
                </c:pt>
                <c:pt idx="2">
                  <c:v>1.6679175670979909</c:v>
                </c:pt>
                <c:pt idx="3">
                  <c:v>1.6864793270117135</c:v>
                </c:pt>
                <c:pt idx="4">
                  <c:v>1.2224353291686436</c:v>
                </c:pt>
                <c:pt idx="5">
                  <c:v>1.2595588489960892</c:v>
                </c:pt>
                <c:pt idx="6">
                  <c:v>1.3245250086941192</c:v>
                </c:pt>
                <c:pt idx="7">
                  <c:v>1.3338058886509805</c:v>
                </c:pt>
                <c:pt idx="8">
                  <c:v>1.6679175670979909</c:v>
                </c:pt>
                <c:pt idx="9">
                  <c:v>1.649355807184268</c:v>
                </c:pt>
                <c:pt idx="10">
                  <c:v>1.6307940472705451</c:v>
                </c:pt>
                <c:pt idx="11">
                  <c:v>1.6400749272274067</c:v>
                </c:pt>
                <c:pt idx="12">
                  <c:v>1.0739412498588612</c:v>
                </c:pt>
                <c:pt idx="13">
                  <c:v>1.0368177300314156</c:v>
                </c:pt>
                <c:pt idx="14">
                  <c:v>1.0368177300314156</c:v>
                </c:pt>
                <c:pt idx="15">
                  <c:v>1.0275368500745543</c:v>
                </c:pt>
                <c:pt idx="16">
                  <c:v>0.94735004724727179</c:v>
                </c:pt>
                <c:pt idx="17">
                  <c:v>1.0739412498588612</c:v>
                </c:pt>
                <c:pt idx="18">
                  <c:v>1.1723185774015921</c:v>
                </c:pt>
                <c:pt idx="19">
                  <c:v>1.2247555491578592</c:v>
                </c:pt>
                <c:pt idx="20">
                  <c:v>0.28172533674117223</c:v>
                </c:pt>
                <c:pt idx="21">
                  <c:v>0.93454243290680306</c:v>
                </c:pt>
                <c:pt idx="22">
                  <c:v>0.98153020228839871</c:v>
                </c:pt>
                <c:pt idx="23">
                  <c:v>0.98774507725951133</c:v>
                </c:pt>
                <c:pt idx="24">
                  <c:v>1.0007769795322705</c:v>
                </c:pt>
                <c:pt idx="25">
                  <c:v>1.7475475171278614</c:v>
                </c:pt>
                <c:pt idx="26">
                  <c:v>1.709217482906024</c:v>
                </c:pt>
                <c:pt idx="27">
                  <c:v>1.6969203169631826</c:v>
                </c:pt>
                <c:pt idx="28">
                  <c:v>1.663586489784789</c:v>
                </c:pt>
                <c:pt idx="29">
                  <c:v>1.3867069044050901</c:v>
                </c:pt>
                <c:pt idx="30">
                  <c:v>1.3933891379740309</c:v>
                </c:pt>
                <c:pt idx="31">
                  <c:v>1.3966838503587164</c:v>
                </c:pt>
                <c:pt idx="32">
                  <c:v>1.4594071307338383</c:v>
                </c:pt>
                <c:pt idx="33">
                  <c:v>1.3987720483490103</c:v>
                </c:pt>
                <c:pt idx="34">
                  <c:v>1.3709294084784263</c:v>
                </c:pt>
                <c:pt idx="35">
                  <c:v>1.3802102884352876</c:v>
                </c:pt>
                <c:pt idx="36">
                  <c:v>1.3523676485647034</c:v>
                </c:pt>
                <c:pt idx="37">
                  <c:v>1.3059632487803963</c:v>
                </c:pt>
                <c:pt idx="38">
                  <c:v>1.3430867686078418</c:v>
                </c:pt>
                <c:pt idx="39">
                  <c:v>1.3987720483490103</c:v>
                </c:pt>
                <c:pt idx="40">
                  <c:v>1.4080529283058716</c:v>
                </c:pt>
                <c:pt idx="41">
                  <c:v>1.4822999679607629</c:v>
                </c:pt>
                <c:pt idx="42">
                  <c:v>1.4730190880039014</c:v>
                </c:pt>
                <c:pt idx="43">
                  <c:v>1.4822999679607629</c:v>
                </c:pt>
                <c:pt idx="44">
                  <c:v>1.5101426078313471</c:v>
                </c:pt>
                <c:pt idx="45">
                  <c:v>1.5472661276587927</c:v>
                </c:pt>
                <c:pt idx="46">
                  <c:v>1.5379852477019313</c:v>
                </c:pt>
                <c:pt idx="47">
                  <c:v>1.5379852477019313</c:v>
                </c:pt>
                <c:pt idx="48">
                  <c:v>1.5379852477019313</c:v>
                </c:pt>
                <c:pt idx="49">
                  <c:v>1.4915808479176242</c:v>
                </c:pt>
                <c:pt idx="50">
                  <c:v>1.4544573280901787</c:v>
                </c:pt>
                <c:pt idx="51">
                  <c:v>1.4451764481333171</c:v>
                </c:pt>
                <c:pt idx="52">
                  <c:v>1.4080529283058716</c:v>
                </c:pt>
                <c:pt idx="53">
                  <c:v>1.3709294084784263</c:v>
                </c:pt>
                <c:pt idx="54">
                  <c:v>1.3152441287372576</c:v>
                </c:pt>
                <c:pt idx="55">
                  <c:v>1.2317162091255049</c:v>
                </c:pt>
                <c:pt idx="56">
                  <c:v>1.1574691694706138</c:v>
                </c:pt>
                <c:pt idx="57">
                  <c:v>1.0553794899451385</c:v>
                </c:pt>
                <c:pt idx="58">
                  <c:v>0.94400893046280165</c:v>
                </c:pt>
                <c:pt idx="59">
                  <c:v>0.81407661106674212</c:v>
                </c:pt>
                <c:pt idx="60">
                  <c:v>0.65630165180009825</c:v>
                </c:pt>
                <c:pt idx="61">
                  <c:v>0.43356053283542462</c:v>
                </c:pt>
                <c:pt idx="62">
                  <c:v>0.2850664535256423</c:v>
                </c:pt>
                <c:pt idx="63">
                  <c:v>9.0167974431552889E-2</c:v>
                </c:pt>
                <c:pt idx="64">
                  <c:v>0.10872973434527569</c:v>
                </c:pt>
                <c:pt idx="65">
                  <c:v>0.26650469361191947</c:v>
                </c:pt>
                <c:pt idx="66">
                  <c:v>0.4057178929648404</c:v>
                </c:pt>
                <c:pt idx="67">
                  <c:v>0.4985266925334545</c:v>
                </c:pt>
                <c:pt idx="68">
                  <c:v>0.59133549210206848</c:v>
                </c:pt>
                <c:pt idx="69">
                  <c:v>0.62845901192951414</c:v>
                </c:pt>
                <c:pt idx="70">
                  <c:v>0.65630165180009825</c:v>
                </c:pt>
                <c:pt idx="71">
                  <c:v>0.73982957141185091</c:v>
                </c:pt>
                <c:pt idx="72">
                  <c:v>0.86976189080791055</c:v>
                </c:pt>
                <c:pt idx="73">
                  <c:v>0.91616629059221766</c:v>
                </c:pt>
                <c:pt idx="74">
                  <c:v>1.046098609988277</c:v>
                </c:pt>
                <c:pt idx="75">
                  <c:v>0.9811324502902472</c:v>
                </c:pt>
                <c:pt idx="76">
                  <c:v>0.96257069037652432</c:v>
                </c:pt>
                <c:pt idx="77">
                  <c:v>1.0089750901608314</c:v>
                </c:pt>
                <c:pt idx="78">
                  <c:v>1.0553794899451385</c:v>
                </c:pt>
              </c:numCache>
            </c:numRef>
          </c:xVal>
          <c:y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yVal>
          <c:smooth val="0"/>
        </c:ser>
        <c:ser>
          <c:idx val="1"/>
          <c:order val="1"/>
          <c:tx>
            <c:v>VelX, VelX(GHT)</c:v>
          </c:tx>
          <c:spPr>
            <a:ln w="28575">
              <a:noFill/>
            </a:ln>
          </c:spPr>
          <c:marker>
            <c:symbol val="square"/>
            <c:size val="6"/>
          </c:marker>
          <c:xVal>
            <c:numRef>
              <c:f>Dev_Reg_Pos!$H$8:$H$86</c:f>
              <c:numCache>
                <c:formatCode>0.00</c:formatCode>
                <c:ptCount val="79"/>
                <c:pt idx="0">
                  <c:v>1.6763295457300718</c:v>
                </c:pt>
                <c:pt idx="1">
                  <c:v>1.6968177045166122</c:v>
                </c:pt>
                <c:pt idx="2">
                  <c:v>1.6599641875819846</c:v>
                </c:pt>
                <c:pt idx="3">
                  <c:v>1.6788288441205153</c:v>
                </c:pt>
                <c:pt idx="4">
                  <c:v>1.2110468458193138</c:v>
                </c:pt>
                <c:pt idx="5">
                  <c:v>1.2480508200399492</c:v>
                </c:pt>
                <c:pt idx="6">
                  <c:v>1.3129385829396425</c:v>
                </c:pt>
                <c:pt idx="7">
                  <c:v>1.3224652277165547</c:v>
                </c:pt>
                <c:pt idx="8">
                  <c:v>1.6807677144114939</c:v>
                </c:pt>
                <c:pt idx="9">
                  <c:v>1.662339833128613</c:v>
                </c:pt>
                <c:pt idx="10">
                  <c:v>1.6443318848678734</c:v>
                </c:pt>
                <c:pt idx="11">
                  <c:v>1.6540842155737971</c:v>
                </c:pt>
                <c:pt idx="12">
                  <c:v>1.0713218190851477</c:v>
                </c:pt>
                <c:pt idx="13">
                  <c:v>1.0345772152605408</c:v>
                </c:pt>
                <c:pt idx="14">
                  <c:v>1.0347175672064437</c:v>
                </c:pt>
                <c:pt idx="15">
                  <c:v>1.0256333117630174</c:v>
                </c:pt>
                <c:pt idx="16">
                  <c:v>0.93686574365077413</c:v>
                </c:pt>
                <c:pt idx="17">
                  <c:v>1.0619070105539821</c:v>
                </c:pt>
                <c:pt idx="18">
                  <c:v>1.1590352684732004</c:v>
                </c:pt>
                <c:pt idx="19">
                  <c:v>1.2108923473510769</c:v>
                </c:pt>
                <c:pt idx="20">
                  <c:v>0.28939082810595362</c:v>
                </c:pt>
                <c:pt idx="21">
                  <c:v>0.93473848794216496</c:v>
                </c:pt>
                <c:pt idx="22">
                  <c:v>0.9816432363842249</c:v>
                </c:pt>
                <c:pt idx="23">
                  <c:v>0.98809903346013694</c:v>
                </c:pt>
                <c:pt idx="24">
                  <c:v>1.0012115606509879</c:v>
                </c:pt>
                <c:pt idx="25">
                  <c:v>1.7401466672169643</c:v>
                </c:pt>
                <c:pt idx="26">
                  <c:v>1.7025156247079949</c:v>
                </c:pt>
                <c:pt idx="27">
                  <c:v>1.6905176953121352</c:v>
                </c:pt>
                <c:pt idx="28">
                  <c:v>1.6576102254211622</c:v>
                </c:pt>
                <c:pt idx="29">
                  <c:v>1.380616114709394</c:v>
                </c:pt>
                <c:pt idx="30">
                  <c:v>1.3876159203704104</c:v>
                </c:pt>
                <c:pt idx="31">
                  <c:v>1.3913161432101024</c:v>
                </c:pt>
                <c:pt idx="32">
                  <c:v>1.4539276548728126</c:v>
                </c:pt>
                <c:pt idx="33">
                  <c:v>1.3968641367230812</c:v>
                </c:pt>
                <c:pt idx="34">
                  <c:v>1.3693661474729213</c:v>
                </c:pt>
                <c:pt idx="35">
                  <c:v>1.3788968343858752</c:v>
                </c:pt>
                <c:pt idx="36">
                  <c:v>1.3515295408677399</c:v>
                </c:pt>
                <c:pt idx="37">
                  <c:v>1.3064061840477785</c:v>
                </c:pt>
                <c:pt idx="38">
                  <c:v>1.343764219443945</c:v>
                </c:pt>
                <c:pt idx="39">
                  <c:v>1.4004733150823629</c:v>
                </c:pt>
                <c:pt idx="40">
                  <c:v>1.4103388255974632</c:v>
                </c:pt>
                <c:pt idx="41">
                  <c:v>1.4855384556274134</c:v>
                </c:pt>
                <c:pt idx="42">
                  <c:v>1.476590060867621</c:v>
                </c:pt>
                <c:pt idx="43">
                  <c:v>1.4862895443875144</c:v>
                </c:pt>
                <c:pt idx="44">
                  <c:v>1.5151936729996935</c:v>
                </c:pt>
                <c:pt idx="45">
                  <c:v>1.5532867783205353</c:v>
                </c:pt>
                <c:pt idx="46">
                  <c:v>1.5442686192868331</c:v>
                </c:pt>
                <c:pt idx="47">
                  <c:v>1.5471359908280362</c:v>
                </c:pt>
                <c:pt idx="48">
                  <c:v>1.5474709641389246</c:v>
                </c:pt>
                <c:pt idx="49">
                  <c:v>1.5015554983634729</c:v>
                </c:pt>
                <c:pt idx="50">
                  <c:v>1.4643702268559164</c:v>
                </c:pt>
                <c:pt idx="51">
                  <c:v>1.4551494370395162</c:v>
                </c:pt>
                <c:pt idx="52">
                  <c:v>1.4177247063986567</c:v>
                </c:pt>
                <c:pt idx="53">
                  <c:v>1.3802969067285802</c:v>
                </c:pt>
                <c:pt idx="54">
                  <c:v>1.3242659916927648</c:v>
                </c:pt>
                <c:pt idx="55">
                  <c:v>1.2402247092362795</c:v>
                </c:pt>
                <c:pt idx="56">
                  <c:v>1.1655002547543782</c:v>
                </c:pt>
                <c:pt idx="57">
                  <c:v>1.0628421585822343</c:v>
                </c:pt>
                <c:pt idx="58">
                  <c:v>0.95087576783381733</c:v>
                </c:pt>
                <c:pt idx="59">
                  <c:v>0.82004479540124098</c:v>
                </c:pt>
                <c:pt idx="60">
                  <c:v>0.66174210760277741</c:v>
                </c:pt>
                <c:pt idx="61">
                  <c:v>0.43862688554762441</c:v>
                </c:pt>
                <c:pt idx="62">
                  <c:v>0.28988789543979138</c:v>
                </c:pt>
                <c:pt idx="63">
                  <c:v>9.5006780520670006E-2</c:v>
                </c:pt>
                <c:pt idx="64">
                  <c:v>0.11120699571818037</c:v>
                </c:pt>
                <c:pt idx="65">
                  <c:v>0.26732917568509668</c:v>
                </c:pt>
                <c:pt idx="66">
                  <c:v>0.40513979806189626</c:v>
                </c:pt>
                <c:pt idx="67">
                  <c:v>0.49712747466598373</c:v>
                </c:pt>
                <c:pt idx="68">
                  <c:v>0.58915452466929508</c:v>
                </c:pt>
                <c:pt idx="69">
                  <c:v>0.62604666645943507</c:v>
                </c:pt>
                <c:pt idx="70">
                  <c:v>0.65381323319327489</c:v>
                </c:pt>
                <c:pt idx="71">
                  <c:v>0.73678147823935047</c:v>
                </c:pt>
                <c:pt idx="72">
                  <c:v>0.86573136032497255</c:v>
                </c:pt>
                <c:pt idx="73">
                  <c:v>0.91204565018990169</c:v>
                </c:pt>
                <c:pt idx="74">
                  <c:v>1.0411115565508033</c:v>
                </c:pt>
                <c:pt idx="75">
                  <c:v>0.97702503483988035</c:v>
                </c:pt>
                <c:pt idx="76">
                  <c:v>0.95882777987450707</c:v>
                </c:pt>
                <c:pt idx="77">
                  <c:v>1.0051293444963409</c:v>
                </c:pt>
                <c:pt idx="78">
                  <c:v>1.0513392873678895</c:v>
                </c:pt>
              </c:numCache>
            </c:numRef>
          </c:xVal>
          <c:y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yVal>
          <c:smooth val="0"/>
        </c:ser>
        <c:ser>
          <c:idx val="2"/>
          <c:order val="2"/>
          <c:tx>
            <c:v>one-to-one</c:v>
          </c:tx>
          <c:spPr>
            <a:ln w="28575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xVal>
          <c:yVal>
            <c:numRef>
              <c:f>Dev_Reg_Pos!$E$8:$E$86</c:f>
              <c:numCache>
                <c:formatCode>0.00</c:formatCode>
                <c:ptCount val="79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0.86280762827044311</c:v>
                </c:pt>
                <c:pt idx="13">
                  <c:v>0.86777251551726509</c:v>
                </c:pt>
                <c:pt idx="14">
                  <c:v>0.94516330998324116</c:v>
                </c:pt>
                <c:pt idx="15">
                  <c:v>0.9235968600291784</c:v>
                </c:pt>
                <c:pt idx="16">
                  <c:v>0.88919755637066389</c:v>
                </c:pt>
                <c:pt idx="17">
                  <c:v>0.98049116145124871</c:v>
                </c:pt>
                <c:pt idx="18">
                  <c:v>1.0793529236357722</c:v>
                </c:pt>
                <c:pt idx="19">
                  <c:v>1.1363520261554769</c:v>
                </c:pt>
                <c:pt idx="20">
                  <c:v>0.17792204849755305</c:v>
                </c:pt>
                <c:pt idx="21">
                  <c:v>0.86057842070078294</c:v>
                </c:pt>
                <c:pt idx="22">
                  <c:v>0.89843717488598696</c:v>
                </c:pt>
                <c:pt idx="23">
                  <c:v>0.95862667397383472</c:v>
                </c:pt>
                <c:pt idx="24">
                  <c:v>1.0204898175253407</c:v>
                </c:pt>
                <c:pt idx="25">
                  <c:v>1.6433751626234352</c:v>
                </c:pt>
                <c:pt idx="26">
                  <c:v>1.6151397009929671</c:v>
                </c:pt>
                <c:pt idx="27">
                  <c:v>1.6248400104595313</c:v>
                </c:pt>
                <c:pt idx="28">
                  <c:v>1.6362862846483621</c:v>
                </c:pt>
                <c:pt idx="29">
                  <c:v>1.4402075785396666</c:v>
                </c:pt>
                <c:pt idx="30">
                  <c:v>1.4400680287194465</c:v>
                </c:pt>
                <c:pt idx="31">
                  <c:v>1.4929054216001152</c:v>
                </c:pt>
                <c:pt idx="32">
                  <c:v>1.4807902941877227</c:v>
                </c:pt>
                <c:pt idx="33">
                  <c:v>1.4234381276411578</c:v>
                </c:pt>
                <c:pt idx="34">
                  <c:v>1.4511187113876372</c:v>
                </c:pt>
                <c:pt idx="35">
                  <c:v>1.4423508990071219</c:v>
                </c:pt>
                <c:pt idx="36">
                  <c:v>1.4424975380582949</c:v>
                </c:pt>
                <c:pt idx="37">
                  <c:v>1.4732947344394323</c:v>
                </c:pt>
                <c:pt idx="38">
                  <c:v>1.514660191883995</c:v>
                </c:pt>
                <c:pt idx="39">
                  <c:v>1.4952565499979817</c:v>
                </c:pt>
                <c:pt idx="40">
                  <c:v>1.4882499935757827</c:v>
                </c:pt>
                <c:pt idx="41">
                  <c:v>1.5913109164778179</c:v>
                </c:pt>
                <c:pt idx="42">
                  <c:v>1.5448916915620212</c:v>
                </c:pt>
                <c:pt idx="43">
                  <c:v>1.5385562485920639</c:v>
                </c:pt>
                <c:pt idx="44">
                  <c:v>1.5672106560044208</c:v>
                </c:pt>
                <c:pt idx="45">
                  <c:v>1.6327925797272829</c:v>
                </c:pt>
                <c:pt idx="46">
                  <c:v>1.5866558667253901</c:v>
                </c:pt>
                <c:pt idx="47">
                  <c:v>1.580609723251436</c:v>
                </c:pt>
                <c:pt idx="48">
                  <c:v>1.5949095772705475</c:v>
                </c:pt>
                <c:pt idx="49">
                  <c:v>1.5282788617229903</c:v>
                </c:pt>
                <c:pt idx="50">
                  <c:v>1.5327945526806872</c:v>
                </c:pt>
                <c:pt idx="51">
                  <c:v>1.4848503554147932</c:v>
                </c:pt>
                <c:pt idx="52">
                  <c:v>1.4093410736183811</c:v>
                </c:pt>
                <c:pt idx="53">
                  <c:v>1.3742672610979931</c:v>
                </c:pt>
                <c:pt idx="54">
                  <c:v>1.3215415044064469</c:v>
                </c:pt>
                <c:pt idx="55">
                  <c:v>1.1837057028434159</c:v>
                </c:pt>
                <c:pt idx="56">
                  <c:v>1.182552412716134</c:v>
                </c:pt>
                <c:pt idx="57">
                  <c:v>1.0734421657373119</c:v>
                </c:pt>
                <c:pt idx="58">
                  <c:v>0.97229440466620565</c:v>
                </c:pt>
                <c:pt idx="59">
                  <c:v>0.84484483184764714</c:v>
                </c:pt>
                <c:pt idx="60">
                  <c:v>0.69116592124778276</c:v>
                </c:pt>
                <c:pt idx="61">
                  <c:v>0.51905477205731509</c:v>
                </c:pt>
                <c:pt idx="62">
                  <c:v>0.34971312301463892</c:v>
                </c:pt>
                <c:pt idx="63">
                  <c:v>0.1525466306885806</c:v>
                </c:pt>
                <c:pt idx="64">
                  <c:v>9.7257452156564186E-2</c:v>
                </c:pt>
                <c:pt idx="65">
                  <c:v>0.24180820552626475</c:v>
                </c:pt>
                <c:pt idx="66">
                  <c:v>0.37977856092623968</c:v>
                </c:pt>
                <c:pt idx="67">
                  <c:v>0.54271089548807139</c:v>
                </c:pt>
                <c:pt idx="68">
                  <c:v>0.61594431171380581</c:v>
                </c:pt>
                <c:pt idx="69">
                  <c:v>0.69632476702996826</c:v>
                </c:pt>
                <c:pt idx="70">
                  <c:v>0.74131321668873995</c:v>
                </c:pt>
                <c:pt idx="71">
                  <c:v>0.75788971019163054</c:v>
                </c:pt>
                <c:pt idx="72">
                  <c:v>0.85254383659998345</c:v>
                </c:pt>
                <c:pt idx="73">
                  <c:v>0.88040792292477854</c:v>
                </c:pt>
                <c:pt idx="74">
                  <c:v>0.89666679558689244</c:v>
                </c:pt>
                <c:pt idx="75">
                  <c:v>0.92885542250003372</c:v>
                </c:pt>
                <c:pt idx="76">
                  <c:v>0.98254579184709967</c:v>
                </c:pt>
                <c:pt idx="77">
                  <c:v>0.9883724868871866</c:v>
                </c:pt>
                <c:pt idx="78">
                  <c:v>1.0024480385982009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3008"/>
        <c:axId val="134255752"/>
      </c:scatterChart>
      <c:valAx>
        <c:axId val="1342530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Rated Vel, in ft/s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4255752"/>
        <c:crosses val="autoZero"/>
        <c:crossBetween val="midCat"/>
      </c:valAx>
      <c:valAx>
        <c:axId val="13425575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 (Q/A), in ft/s</a:t>
                </a:r>
              </a:p>
            </c:rich>
          </c:tx>
          <c:overlay val="0"/>
        </c:title>
        <c:numFmt formatCode="0.00" sourceLinked="1"/>
        <c:majorTickMark val="none"/>
        <c:minorTickMark val="none"/>
        <c:tickLblPos val="nextTo"/>
        <c:crossAx val="134253008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Slow </a:t>
            </a:r>
            <a:r>
              <a:rPr lang="en-US" baseline="0"/>
              <a:t>River Index Velocity Rating #2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5.7390093781737039E-2"/>
          <c:y val="8.4819367293883077E-2"/>
          <c:w val="0.90300321370719749"/>
          <c:h val="0.86235687322021548"/>
        </c:manualLayout>
      </c:layout>
      <c:scatterChart>
        <c:scatterStyle val="lineMarker"/>
        <c:varyColors val="0"/>
        <c:ser>
          <c:idx val="0"/>
          <c:order val="0"/>
          <c:tx>
            <c:v>WY 2008</c:v>
          </c:tx>
          <c:spPr>
            <a:ln w="28575">
              <a:noFill/>
            </a:ln>
          </c:spPr>
          <c:xVal>
            <c:numRef>
              <c:f>Qm_Summary!$H$170:$H$173</c:f>
              <c:numCache>
                <c:formatCode>0.00</c:formatCode>
                <c:ptCount val="4"/>
                <c:pt idx="0">
                  <c:v>1.948</c:v>
                </c:pt>
                <c:pt idx="1">
                  <c:v>1.97</c:v>
                </c:pt>
                <c:pt idx="2">
                  <c:v>1.93</c:v>
                </c:pt>
                <c:pt idx="3">
                  <c:v>1.95</c:v>
                </c:pt>
              </c:numCache>
            </c:numRef>
          </c:xVal>
          <c:yVal>
            <c:numRef>
              <c:f>Qm_Summary!$I$170:$I$173</c:f>
              <c:numCache>
                <c:formatCode>0.00</c:formatCode>
                <c:ptCount val="4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</c:numCache>
            </c:numRef>
          </c:yVal>
          <c:smooth val="0"/>
        </c:ser>
        <c:ser>
          <c:idx val="1"/>
          <c:order val="1"/>
          <c:tx>
            <c:v>WY 2009</c:v>
          </c:tx>
          <c:spPr>
            <a:ln w="28575">
              <a:noFill/>
            </a:ln>
          </c:spPr>
          <c:xVal>
            <c:numRef>
              <c:f>Qm_Summary!$H$174:$H$189</c:f>
              <c:numCache>
                <c:formatCode>0.00</c:formatCode>
                <c:ptCount val="16"/>
                <c:pt idx="0">
                  <c:v>1.45</c:v>
                </c:pt>
                <c:pt idx="1">
                  <c:v>1.49</c:v>
                </c:pt>
                <c:pt idx="2">
                  <c:v>1.56</c:v>
                </c:pt>
                <c:pt idx="3">
                  <c:v>1.57</c:v>
                </c:pt>
                <c:pt idx="4">
                  <c:v>1.93</c:v>
                </c:pt>
                <c:pt idx="5">
                  <c:v>1.91</c:v>
                </c:pt>
                <c:pt idx="6">
                  <c:v>1.89</c:v>
                </c:pt>
                <c:pt idx="7">
                  <c:v>1.9</c:v>
                </c:pt>
                <c:pt idx="8">
                  <c:v>-1.54</c:v>
                </c:pt>
                <c:pt idx="9">
                  <c:v>-1.58</c:v>
                </c:pt>
                <c:pt idx="10">
                  <c:v>-1.52</c:v>
                </c:pt>
                <c:pt idx="11">
                  <c:v>-1.54</c:v>
                </c:pt>
                <c:pt idx="12">
                  <c:v>-1.71</c:v>
                </c:pt>
                <c:pt idx="13">
                  <c:v>-1.71</c:v>
                </c:pt>
                <c:pt idx="14">
                  <c:v>-1.71</c:v>
                </c:pt>
                <c:pt idx="15">
                  <c:v>-1.73</c:v>
                </c:pt>
              </c:numCache>
            </c:numRef>
          </c:xVal>
          <c:yVal>
            <c:numRef>
              <c:f>Qm_Summary!$I$174:$I$189</c:f>
              <c:numCache>
                <c:formatCode>0.00</c:formatCode>
                <c:ptCount val="16"/>
                <c:pt idx="0">
                  <c:v>1.1929902262464014</c:v>
                </c:pt>
                <c:pt idx="1">
                  <c:v>1.2821366550405828</c:v>
                </c:pt>
                <c:pt idx="2">
                  <c:v>1.363801763562311</c:v>
                </c:pt>
                <c:pt idx="3">
                  <c:v>1.4162363383388534</c:v>
                </c:pt>
                <c:pt idx="4">
                  <c:v>1.5156642288485147</c:v>
                </c:pt>
                <c:pt idx="5">
                  <c:v>1.4854846427747048</c:v>
                </c:pt>
                <c:pt idx="6">
                  <c:v>1.4990141455000277</c:v>
                </c:pt>
                <c:pt idx="7">
                  <c:v>1.5574564025135751</c:v>
                </c:pt>
                <c:pt idx="8">
                  <c:v>-1.447541949167708</c:v>
                </c:pt>
                <c:pt idx="9">
                  <c:v>-1.4708360276561878</c:v>
                </c:pt>
                <c:pt idx="10">
                  <c:v>-1.4554659520493434</c:v>
                </c:pt>
                <c:pt idx="11">
                  <c:v>-1.4147900806325142</c:v>
                </c:pt>
                <c:pt idx="12">
                  <c:v>-1.4126291558385078</c:v>
                </c:pt>
                <c:pt idx="13">
                  <c:v>-1.4741680693042867</c:v>
                </c:pt>
                <c:pt idx="14">
                  <c:v>-1.4467716587044868</c:v>
                </c:pt>
                <c:pt idx="15">
                  <c:v>-1.4268808172946472</c:v>
                </c:pt>
              </c:numCache>
            </c:numRef>
          </c:yVal>
          <c:smooth val="0"/>
        </c:ser>
        <c:ser>
          <c:idx val="2"/>
          <c:order val="2"/>
          <c:tx>
            <c:v>WY 2010</c:v>
          </c:tx>
          <c:spPr>
            <a:ln w="28575">
              <a:noFill/>
            </a:ln>
          </c:spPr>
          <c:xVal>
            <c:numRef>
              <c:f>Qm_Summary!$H$190:$H$205</c:f>
              <c:numCache>
                <c:formatCode>0.00</c:formatCode>
                <c:ptCount val="16"/>
                <c:pt idx="0">
                  <c:v>-1.3</c:v>
                </c:pt>
                <c:pt idx="1">
                  <c:v>-1.2</c:v>
                </c:pt>
                <c:pt idx="2">
                  <c:v>-1.24</c:v>
                </c:pt>
                <c:pt idx="3">
                  <c:v>-1.28</c:v>
                </c:pt>
                <c:pt idx="4">
                  <c:v>-0.68</c:v>
                </c:pt>
                <c:pt idx="5">
                  <c:v>-0.69</c:v>
                </c:pt>
                <c:pt idx="6">
                  <c:v>-0.66</c:v>
                </c:pt>
                <c:pt idx="7">
                  <c:v>-0.54</c:v>
                </c:pt>
                <c:pt idx="8">
                  <c:v>1.29</c:v>
                </c:pt>
                <c:pt idx="9">
                  <c:v>1.25</c:v>
                </c:pt>
                <c:pt idx="10">
                  <c:v>1.25</c:v>
                </c:pt>
                <c:pt idx="11">
                  <c:v>1.24</c:v>
                </c:pt>
                <c:pt idx="12">
                  <c:v>1.1536</c:v>
                </c:pt>
                <c:pt idx="13">
                  <c:v>1.29</c:v>
                </c:pt>
                <c:pt idx="14">
                  <c:v>1.3959999999999999</c:v>
                </c:pt>
                <c:pt idx="15">
                  <c:v>1.4525000000000001</c:v>
                </c:pt>
              </c:numCache>
            </c:numRef>
          </c:xVal>
          <c:yVal>
            <c:numRef>
              <c:f>Qm_Summary!$I$190:$I$205</c:f>
              <c:numCache>
                <c:formatCode>0.00</c:formatCode>
                <c:ptCount val="16"/>
                <c:pt idx="0">
                  <c:v>-0.99161533084656739</c:v>
                </c:pt>
                <c:pt idx="1">
                  <c:v>-0.97460600797108776</c:v>
                </c:pt>
                <c:pt idx="2">
                  <c:v>-1.0336434042995928</c:v>
                </c:pt>
                <c:pt idx="3">
                  <c:v>-1.0310453095458352</c:v>
                </c:pt>
                <c:pt idx="4">
                  <c:v>-0.64176001245346515</c:v>
                </c:pt>
                <c:pt idx="5">
                  <c:v>-0.59565476180607246</c:v>
                </c:pt>
                <c:pt idx="6">
                  <c:v>-0.51325862578389814</c:v>
                </c:pt>
                <c:pt idx="7">
                  <c:v>-0.45317897003134627</c:v>
                </c:pt>
                <c:pt idx="8">
                  <c:v>0.86280762827044311</c:v>
                </c:pt>
                <c:pt idx="9">
                  <c:v>0.86777251551726509</c:v>
                </c:pt>
                <c:pt idx="10">
                  <c:v>0.94516330998324116</c:v>
                </c:pt>
                <c:pt idx="11">
                  <c:v>0.9235968600291784</c:v>
                </c:pt>
                <c:pt idx="12">
                  <c:v>0.88919755637066389</c:v>
                </c:pt>
                <c:pt idx="13">
                  <c:v>0.98049116145124871</c:v>
                </c:pt>
                <c:pt idx="14">
                  <c:v>1.0793529236357722</c:v>
                </c:pt>
                <c:pt idx="15">
                  <c:v>1.1363520261554769</c:v>
                </c:pt>
              </c:numCache>
            </c:numRef>
          </c:yVal>
          <c:smooth val="0"/>
        </c:ser>
        <c:ser>
          <c:idx val="3"/>
          <c:order val="3"/>
          <c:tx>
            <c:v>WY 2011</c:v>
          </c:tx>
          <c:spPr>
            <a:ln w="28575">
              <a:noFill/>
            </a:ln>
          </c:spPr>
          <c:xVal>
            <c:numRef>
              <c:f>Qm_Summary!$H$206:$H$225</c:f>
              <c:numCache>
                <c:formatCode>0.00</c:formatCode>
                <c:ptCount val="20"/>
                <c:pt idx="0">
                  <c:v>-1.5237142857142858</c:v>
                </c:pt>
                <c:pt idx="1">
                  <c:v>-1.525857142857143</c:v>
                </c:pt>
                <c:pt idx="2">
                  <c:v>-1.5621666666666665</c:v>
                </c:pt>
                <c:pt idx="3">
                  <c:v>-1.5381250000000002</c:v>
                </c:pt>
                <c:pt idx="4">
                  <c:v>-1.5063333333333333</c:v>
                </c:pt>
                <c:pt idx="5">
                  <c:v>-1.4884999999999999</c:v>
                </c:pt>
                <c:pt idx="6">
                  <c:v>-1.4384000000000001</c:v>
                </c:pt>
                <c:pt idx="7">
                  <c:v>-1.4445000000000003</c:v>
                </c:pt>
                <c:pt idx="8">
                  <c:v>0.43640000000000007</c:v>
                </c:pt>
                <c:pt idx="9">
                  <c:v>8.2750000000000004E-2</c:v>
                </c:pt>
                <c:pt idx="10">
                  <c:v>-0.26666666666666666</c:v>
                </c:pt>
                <c:pt idx="11">
                  <c:v>-0.67</c:v>
                </c:pt>
                <c:pt idx="12">
                  <c:v>1.1397999999999999</c:v>
                </c:pt>
                <c:pt idx="13">
                  <c:v>1.1904285714285716</c:v>
                </c:pt>
                <c:pt idx="14">
                  <c:v>1.1971250000000002</c:v>
                </c:pt>
                <c:pt idx="15">
                  <c:v>1.2111666666666667</c:v>
                </c:pt>
                <c:pt idx="16">
                  <c:v>2.0157999999999996</c:v>
                </c:pt>
                <c:pt idx="17">
                  <c:v>1.9744999999999999</c:v>
                </c:pt>
                <c:pt idx="18">
                  <c:v>1.9612499999999999</c:v>
                </c:pt>
                <c:pt idx="19">
                  <c:v>1.9253333333333333</c:v>
                </c:pt>
              </c:numCache>
            </c:numRef>
          </c:xVal>
          <c:yVal>
            <c:numRef>
              <c:f>Qm_Summary!$I$206:$I$225</c:f>
              <c:numCache>
                <c:formatCode>0.00</c:formatCode>
                <c:ptCount val="20"/>
                <c:pt idx="0">
                  <c:v>-1.4423478581374396</c:v>
                </c:pt>
                <c:pt idx="1">
                  <c:v>-1.4448631282153528</c:v>
                </c:pt>
                <c:pt idx="2">
                  <c:v>-1.4352081268582757</c:v>
                </c:pt>
                <c:pt idx="3">
                  <c:v>-1.4465880037177397</c:v>
                </c:pt>
                <c:pt idx="4">
                  <c:v>-1.3770775077860244</c:v>
                </c:pt>
                <c:pt idx="5">
                  <c:v>-1.3514187170323935</c:v>
                </c:pt>
                <c:pt idx="6">
                  <c:v>-1.3756121396215197</c:v>
                </c:pt>
                <c:pt idx="7">
                  <c:v>-1.3250381639001405</c:v>
                </c:pt>
                <c:pt idx="8">
                  <c:v>0.17792204849755305</c:v>
                </c:pt>
                <c:pt idx="9">
                  <c:v>-3.5121943583788333E-2</c:v>
                </c:pt>
                <c:pt idx="10">
                  <c:v>-0.34088170764175124</c:v>
                </c:pt>
                <c:pt idx="11">
                  <c:v>-0.50887328979806912</c:v>
                </c:pt>
                <c:pt idx="12">
                  <c:v>0.86057842070078294</c:v>
                </c:pt>
                <c:pt idx="13">
                  <c:v>0.89843717488598696</c:v>
                </c:pt>
                <c:pt idx="14">
                  <c:v>0.95862667397383472</c:v>
                </c:pt>
                <c:pt idx="15">
                  <c:v>1.0204898175253407</c:v>
                </c:pt>
                <c:pt idx="16">
                  <c:v>1.6433751626234352</c:v>
                </c:pt>
                <c:pt idx="17">
                  <c:v>1.6151397009929671</c:v>
                </c:pt>
                <c:pt idx="18">
                  <c:v>1.6248400104595313</c:v>
                </c:pt>
                <c:pt idx="19">
                  <c:v>1.6362862846483621</c:v>
                </c:pt>
              </c:numCache>
            </c:numRef>
          </c:yVal>
          <c:smooth val="0"/>
        </c:ser>
        <c:ser>
          <c:idx val="4"/>
          <c:order val="4"/>
          <c:tx>
            <c:v>WY 2012</c:v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FF00"/>
              </a:solidFill>
            </c:spPr>
          </c:marker>
          <c:xVal>
            <c:numRef>
              <c:f>Qm_Summary!$H$226:$H$339</c:f>
              <c:numCache>
                <c:formatCode>0.00</c:formatCode>
                <c:ptCount val="114"/>
                <c:pt idx="0">
                  <c:v>1.6269999999999998</c:v>
                </c:pt>
                <c:pt idx="1">
                  <c:v>1.6342000000000003</c:v>
                </c:pt>
                <c:pt idx="2">
                  <c:v>1.63775</c:v>
                </c:pt>
                <c:pt idx="3">
                  <c:v>1.7053333333333336</c:v>
                </c:pt>
                <c:pt idx="4" formatCode="General">
                  <c:v>1.64</c:v>
                </c:pt>
                <c:pt idx="5" formatCode="General">
                  <c:v>1.61</c:v>
                </c:pt>
                <c:pt idx="6" formatCode="General">
                  <c:v>1.62</c:v>
                </c:pt>
                <c:pt idx="7" formatCode="General">
                  <c:v>1.59</c:v>
                </c:pt>
                <c:pt idx="8" formatCode="General">
                  <c:v>1.54</c:v>
                </c:pt>
                <c:pt idx="9" formatCode="General">
                  <c:v>1.58</c:v>
                </c:pt>
                <c:pt idx="10" formatCode="General">
                  <c:v>1.64</c:v>
                </c:pt>
                <c:pt idx="11" formatCode="General">
                  <c:v>1.65</c:v>
                </c:pt>
                <c:pt idx="12" formatCode="General">
                  <c:v>1.73</c:v>
                </c:pt>
                <c:pt idx="13" formatCode="General">
                  <c:v>1.72</c:v>
                </c:pt>
                <c:pt idx="14" formatCode="General">
                  <c:v>1.73</c:v>
                </c:pt>
                <c:pt idx="15" formatCode="General">
                  <c:v>1.76</c:v>
                </c:pt>
                <c:pt idx="16" formatCode="General">
                  <c:v>1.8</c:v>
                </c:pt>
                <c:pt idx="17" formatCode="General">
                  <c:v>1.79</c:v>
                </c:pt>
                <c:pt idx="18" formatCode="General">
                  <c:v>1.79</c:v>
                </c:pt>
                <c:pt idx="19" formatCode="General">
                  <c:v>1.79</c:v>
                </c:pt>
                <c:pt idx="20" formatCode="General">
                  <c:v>1.74</c:v>
                </c:pt>
                <c:pt idx="21" formatCode="General">
                  <c:v>1.7</c:v>
                </c:pt>
                <c:pt idx="22" formatCode="General">
                  <c:v>1.69</c:v>
                </c:pt>
                <c:pt idx="23" formatCode="General">
                  <c:v>1.65</c:v>
                </c:pt>
                <c:pt idx="24" formatCode="General">
                  <c:v>1.61</c:v>
                </c:pt>
                <c:pt idx="25" formatCode="General">
                  <c:v>1.55</c:v>
                </c:pt>
                <c:pt idx="26" formatCode="General">
                  <c:v>1.46</c:v>
                </c:pt>
                <c:pt idx="27" formatCode="General">
                  <c:v>1.38</c:v>
                </c:pt>
                <c:pt idx="28" formatCode="General">
                  <c:v>1.27</c:v>
                </c:pt>
                <c:pt idx="29" formatCode="General">
                  <c:v>1.1499999999999999</c:v>
                </c:pt>
                <c:pt idx="30" formatCode="General">
                  <c:v>1.01</c:v>
                </c:pt>
                <c:pt idx="31" formatCode="General">
                  <c:v>0.84</c:v>
                </c:pt>
                <c:pt idx="32" formatCode="General">
                  <c:v>0.6</c:v>
                </c:pt>
                <c:pt idx="33" formatCode="General">
                  <c:v>0.44</c:v>
                </c:pt>
                <c:pt idx="34" formatCode="General">
                  <c:v>0.23</c:v>
                </c:pt>
                <c:pt idx="35" formatCode="General">
                  <c:v>0.03</c:v>
                </c:pt>
                <c:pt idx="36" formatCode="General">
                  <c:v>-0.25</c:v>
                </c:pt>
                <c:pt idx="37" formatCode="General">
                  <c:v>-0.45</c:v>
                </c:pt>
                <c:pt idx="38" formatCode="General">
                  <c:v>-0.66</c:v>
                </c:pt>
                <c:pt idx="39" formatCode="General">
                  <c:v>-0.96</c:v>
                </c:pt>
                <c:pt idx="40" formatCode="General">
                  <c:v>-1.06</c:v>
                </c:pt>
                <c:pt idx="41" formatCode="General">
                  <c:v>-1.1200000000000001</c:v>
                </c:pt>
                <c:pt idx="42" formatCode="General">
                  <c:v>-1.27</c:v>
                </c:pt>
                <c:pt idx="43" formatCode="General">
                  <c:v>-1.35</c:v>
                </c:pt>
                <c:pt idx="44" formatCode="General">
                  <c:v>-1.39</c:v>
                </c:pt>
                <c:pt idx="45" formatCode="General">
                  <c:v>-1.49</c:v>
                </c:pt>
                <c:pt idx="46" formatCode="General">
                  <c:v>-1.4</c:v>
                </c:pt>
                <c:pt idx="47" formatCode="General">
                  <c:v>-1.47</c:v>
                </c:pt>
                <c:pt idx="48" formatCode="General">
                  <c:v>-1.48</c:v>
                </c:pt>
                <c:pt idx="49" formatCode="General">
                  <c:v>-1.54</c:v>
                </c:pt>
                <c:pt idx="50" formatCode="General">
                  <c:v>-1.59</c:v>
                </c:pt>
                <c:pt idx="51" formatCode="General">
                  <c:v>-1.64</c:v>
                </c:pt>
                <c:pt idx="52" formatCode="General">
                  <c:v>-1.66</c:v>
                </c:pt>
                <c:pt idx="53" formatCode="General">
                  <c:v>-1.65</c:v>
                </c:pt>
                <c:pt idx="54" formatCode="General">
                  <c:v>-1.73</c:v>
                </c:pt>
                <c:pt idx="55" formatCode="General">
                  <c:v>-1.73</c:v>
                </c:pt>
                <c:pt idx="56" formatCode="General">
                  <c:v>-1.88</c:v>
                </c:pt>
                <c:pt idx="57" formatCode="General">
                  <c:v>-1.86</c:v>
                </c:pt>
                <c:pt idx="58" formatCode="General">
                  <c:v>-1.88</c:v>
                </c:pt>
                <c:pt idx="59" formatCode="General">
                  <c:v>-1.97</c:v>
                </c:pt>
                <c:pt idx="60" formatCode="General">
                  <c:v>-1.9</c:v>
                </c:pt>
                <c:pt idx="61" formatCode="General">
                  <c:v>-1.97</c:v>
                </c:pt>
                <c:pt idx="62" formatCode="General">
                  <c:v>-1.97</c:v>
                </c:pt>
                <c:pt idx="63" formatCode="General">
                  <c:v>-2.02</c:v>
                </c:pt>
                <c:pt idx="64" formatCode="General">
                  <c:v>-1.9</c:v>
                </c:pt>
                <c:pt idx="65" formatCode="General">
                  <c:v>-1.96</c:v>
                </c:pt>
                <c:pt idx="66" formatCode="General">
                  <c:v>-1.93</c:v>
                </c:pt>
                <c:pt idx="67" formatCode="General">
                  <c:v>-1.92</c:v>
                </c:pt>
                <c:pt idx="68" formatCode="General">
                  <c:v>-1.91</c:v>
                </c:pt>
                <c:pt idx="69" formatCode="General">
                  <c:v>-1.86</c:v>
                </c:pt>
                <c:pt idx="70" formatCode="General">
                  <c:v>-1.77</c:v>
                </c:pt>
                <c:pt idx="71" formatCode="General">
                  <c:v>-1.77</c:v>
                </c:pt>
                <c:pt idx="72" formatCode="General">
                  <c:v>-1.63</c:v>
                </c:pt>
                <c:pt idx="73" formatCode="General">
                  <c:v>-1.58</c:v>
                </c:pt>
                <c:pt idx="74" formatCode="General">
                  <c:v>-1.55</c:v>
                </c:pt>
                <c:pt idx="75" formatCode="General">
                  <c:v>-1.46</c:v>
                </c:pt>
                <c:pt idx="76" formatCode="General">
                  <c:v>-1.45</c:v>
                </c:pt>
                <c:pt idx="77" formatCode="General">
                  <c:v>-1.37</c:v>
                </c:pt>
                <c:pt idx="78" formatCode="General">
                  <c:v>-1.32</c:v>
                </c:pt>
                <c:pt idx="79" formatCode="General">
                  <c:v>-1.25</c:v>
                </c:pt>
                <c:pt idx="80" formatCode="General">
                  <c:v>-1.1200000000000001</c:v>
                </c:pt>
                <c:pt idx="81" formatCode="General">
                  <c:v>-0.98</c:v>
                </c:pt>
                <c:pt idx="82" formatCode="General">
                  <c:v>-0.83</c:v>
                </c:pt>
                <c:pt idx="83" formatCode="General">
                  <c:v>-0.56999999999999995</c:v>
                </c:pt>
                <c:pt idx="84" formatCode="General">
                  <c:v>-0.25</c:v>
                </c:pt>
                <c:pt idx="85" formatCode="General">
                  <c:v>-0.11</c:v>
                </c:pt>
                <c:pt idx="86" formatCode="General">
                  <c:v>0.08</c:v>
                </c:pt>
                <c:pt idx="87" formatCode="General">
                  <c:v>0.25</c:v>
                </c:pt>
                <c:pt idx="88" formatCode="General">
                  <c:v>0.42</c:v>
                </c:pt>
                <c:pt idx="89" formatCode="General">
                  <c:v>0.56999999999999995</c:v>
                </c:pt>
                <c:pt idx="90" formatCode="General">
                  <c:v>0.67</c:v>
                </c:pt>
                <c:pt idx="91" formatCode="General">
                  <c:v>0.77</c:v>
                </c:pt>
                <c:pt idx="92" formatCode="General">
                  <c:v>0.81</c:v>
                </c:pt>
                <c:pt idx="93" formatCode="General">
                  <c:v>0.84</c:v>
                </c:pt>
                <c:pt idx="94" formatCode="General">
                  <c:v>0.93</c:v>
                </c:pt>
                <c:pt idx="95" formatCode="General">
                  <c:v>1.07</c:v>
                </c:pt>
                <c:pt idx="96" formatCode="General">
                  <c:v>1.1200000000000001</c:v>
                </c:pt>
                <c:pt idx="97" formatCode="General">
                  <c:v>1.26</c:v>
                </c:pt>
                <c:pt idx="98" formatCode="General">
                  <c:v>1.19</c:v>
                </c:pt>
                <c:pt idx="99" formatCode="General">
                  <c:v>1.17</c:v>
                </c:pt>
                <c:pt idx="100" formatCode="General">
                  <c:v>1.22</c:v>
                </c:pt>
                <c:pt idx="101" formatCode="General">
                  <c:v>1.27</c:v>
                </c:pt>
                <c:pt idx="102">
                  <c:v>1.7891666666666668</c:v>
                </c:pt>
                <c:pt idx="103" formatCode="General">
                  <c:v>1.78</c:v>
                </c:pt>
                <c:pt idx="104" formatCode="General">
                  <c:v>1.77</c:v>
                </c:pt>
                <c:pt idx="105" formatCode="General">
                  <c:v>1.77</c:v>
                </c:pt>
                <c:pt idx="106" formatCode="General">
                  <c:v>1.65</c:v>
                </c:pt>
                <c:pt idx="107" formatCode="General">
                  <c:v>1.62</c:v>
                </c:pt>
                <c:pt idx="108" formatCode="General">
                  <c:v>1.54</c:v>
                </c:pt>
                <c:pt idx="109" formatCode="General">
                  <c:v>1.45</c:v>
                </c:pt>
                <c:pt idx="110">
                  <c:v>1.3622000000000001</c:v>
                </c:pt>
                <c:pt idx="111">
                  <c:v>1.3394999999999999</c:v>
                </c:pt>
                <c:pt idx="112">
                  <c:v>1.3182</c:v>
                </c:pt>
                <c:pt idx="113">
                  <c:v>1.3096000000000001</c:v>
                </c:pt>
              </c:numCache>
            </c:numRef>
          </c:xVal>
          <c:yVal>
            <c:numRef>
              <c:f>Qm_Summary!$I$226:$I$339</c:f>
              <c:numCache>
                <c:formatCode>0.00</c:formatCode>
                <c:ptCount val="114"/>
                <c:pt idx="0">
                  <c:v>1.4419375119265054</c:v>
                </c:pt>
                <c:pt idx="1">
                  <c:v>1.4418019599739034</c:v>
                </c:pt>
                <c:pt idx="2">
                  <c:v>1.4947094889810302</c:v>
                </c:pt>
                <c:pt idx="3">
                  <c:v>1.4825818863287674</c:v>
                </c:pt>
                <c:pt idx="4">
                  <c:v>1.425198045292307</c:v>
                </c:pt>
                <c:pt idx="5">
                  <c:v>1.4529144358725743</c:v>
                </c:pt>
                <c:pt idx="6">
                  <c:v>1.4441395662316245</c:v>
                </c:pt>
                <c:pt idx="7">
                  <c:v>1.4442879716497743</c:v>
                </c:pt>
                <c:pt idx="8">
                  <c:v>1.4751374460053399</c:v>
                </c:pt>
                <c:pt idx="9">
                  <c:v>1.516558714938347</c:v>
                </c:pt>
                <c:pt idx="10">
                  <c:v>1.4971409118182832</c:v>
                </c:pt>
                <c:pt idx="11">
                  <c:v>1.4901343526391149</c:v>
                </c:pt>
                <c:pt idx="12">
                  <c:v>1.5933386028509906</c:v>
                </c:pt>
                <c:pt idx="13">
                  <c:v>1.5468652580848927</c:v>
                </c:pt>
                <c:pt idx="14">
                  <c:v>1.5405267562842417</c:v>
                </c:pt>
                <c:pt idx="15">
                  <c:v>1.5692307975100388</c:v>
                </c:pt>
                <c:pt idx="16">
                  <c:v>1.6349101511695241</c:v>
                </c:pt>
                <c:pt idx="17">
                  <c:v>1.5887189555880057</c:v>
                </c:pt>
                <c:pt idx="18">
                  <c:v>1.5827030611555697</c:v>
                </c:pt>
                <c:pt idx="19">
                  <c:v>1.5970274645079225</c:v>
                </c:pt>
                <c:pt idx="20">
                  <c:v>1.5303163866629008</c:v>
                </c:pt>
                <c:pt idx="21">
                  <c:v>1.534838098009401</c:v>
                </c:pt>
                <c:pt idx="22">
                  <c:v>1.4868299808005567</c:v>
                </c:pt>
                <c:pt idx="23">
                  <c:v>1.4112175271487521</c:v>
                </c:pt>
                <c:pt idx="24">
                  <c:v>1.3760945829701716</c:v>
                </c:pt>
                <c:pt idx="25">
                  <c:v>1.3232963850126775</c:v>
                </c:pt>
                <c:pt idx="26">
                  <c:v>1.1852760260347843</c:v>
                </c:pt>
                <c:pt idx="27">
                  <c:v>1.1841164975087395</c:v>
                </c:pt>
                <c:pt idx="28">
                  <c:v>1.0748568306206052</c:v>
                </c:pt>
                <c:pt idx="29">
                  <c:v>0.97357026931407009</c:v>
                </c:pt>
                <c:pt idx="30">
                  <c:v>0.84594518545621378</c:v>
                </c:pt>
                <c:pt idx="31">
                  <c:v>0.69206145375263295</c:v>
                </c:pt>
                <c:pt idx="32">
                  <c:v>0.51972383596694638</c:v>
                </c:pt>
                <c:pt idx="33">
                  <c:v>0.35016101850080428</c:v>
                </c:pt>
                <c:pt idx="34">
                  <c:v>0.15274118777222662</c:v>
                </c:pt>
                <c:pt idx="35">
                  <c:v>-5.5039133297582761E-2</c:v>
                </c:pt>
                <c:pt idx="36">
                  <c:v>-0.21266729451182487</c:v>
                </c:pt>
                <c:pt idx="37">
                  <c:v>-0.39109686708976027</c:v>
                </c:pt>
                <c:pt idx="38">
                  <c:v>-0.57335863173334412</c:v>
                </c:pt>
                <c:pt idx="39">
                  <c:v>-0.79771384651133692</c:v>
                </c:pt>
                <c:pt idx="40">
                  <c:v>-0.90133861331766696</c:v>
                </c:pt>
                <c:pt idx="41">
                  <c:v>-1.0117590046352078</c:v>
                </c:pt>
                <c:pt idx="42">
                  <c:v>-1.0388337588494538</c:v>
                </c:pt>
                <c:pt idx="43">
                  <c:v>-1.1798126503083095</c:v>
                </c:pt>
                <c:pt idx="44">
                  <c:v>-1.1710921854674097</c:v>
                </c:pt>
                <c:pt idx="45">
                  <c:v>-1.2023376092203948</c:v>
                </c:pt>
                <c:pt idx="46">
                  <c:v>-1.2532452361067279</c:v>
                </c:pt>
                <c:pt idx="47">
                  <c:v>-1.272661418088832</c:v>
                </c:pt>
                <c:pt idx="48">
                  <c:v>-1.3327141691502382</c:v>
                </c:pt>
                <c:pt idx="49">
                  <c:v>-1.3417461413785798</c:v>
                </c:pt>
                <c:pt idx="50">
                  <c:v>-1.4247517582006461</c:v>
                </c:pt>
                <c:pt idx="51">
                  <c:v>-1.4733619467632699</c:v>
                </c:pt>
                <c:pt idx="52">
                  <c:v>-1.4559312121994552</c:v>
                </c:pt>
                <c:pt idx="53">
                  <c:v>-1.4739612741226464</c:v>
                </c:pt>
                <c:pt idx="54">
                  <c:v>-1.5769408797667932</c:v>
                </c:pt>
                <c:pt idx="55">
                  <c:v>-1.5424041962273389</c:v>
                </c:pt>
                <c:pt idx="56">
                  <c:v>-1.5907059572907918</c:v>
                </c:pt>
                <c:pt idx="57">
                  <c:v>-1.700831657601138</c:v>
                </c:pt>
                <c:pt idx="58">
                  <c:v>-1.5908265411992608</c:v>
                </c:pt>
                <c:pt idx="59">
                  <c:v>-1.7594115098053706</c:v>
                </c:pt>
                <c:pt idx="60">
                  <c:v>-1.7714369015981959</c:v>
                </c:pt>
                <c:pt idx="61">
                  <c:v>-1.815777494004214</c:v>
                </c:pt>
                <c:pt idx="62">
                  <c:v>-1.8444605198706325</c:v>
                </c:pt>
                <c:pt idx="63">
                  <c:v>-1.8628913759733829</c:v>
                </c:pt>
                <c:pt idx="64">
                  <c:v>-1.8478078766946748</c:v>
                </c:pt>
                <c:pt idx="65">
                  <c:v>-1.8022182781874676</c:v>
                </c:pt>
                <c:pt idx="66">
                  <c:v>-1.8778085129952173</c:v>
                </c:pt>
                <c:pt idx="67">
                  <c:v>-1.8662935093749549</c:v>
                </c:pt>
                <c:pt idx="68">
                  <c:v>-1.805009878317094</c:v>
                </c:pt>
                <c:pt idx="69">
                  <c:v>-1.8013537643320456</c:v>
                </c:pt>
                <c:pt idx="70">
                  <c:v>-1.6214720861448189</c:v>
                </c:pt>
                <c:pt idx="71">
                  <c:v>-1.6115856824748573</c:v>
                </c:pt>
                <c:pt idx="72">
                  <c:v>-1.551600145265029</c:v>
                </c:pt>
                <c:pt idx="73">
                  <c:v>-1.4633858857184725</c:v>
                </c:pt>
                <c:pt idx="74">
                  <c:v>-1.4291402922503018</c:v>
                </c:pt>
                <c:pt idx="75">
                  <c:v>-1.4363517771073784</c:v>
                </c:pt>
                <c:pt idx="76">
                  <c:v>-1.2731277217282717</c:v>
                </c:pt>
                <c:pt idx="77">
                  <c:v>-1.3148547390980572</c:v>
                </c:pt>
                <c:pt idx="78">
                  <c:v>-1.2290129530084688</c:v>
                </c:pt>
                <c:pt idx="79">
                  <c:v>-1.188563104220373</c:v>
                </c:pt>
                <c:pt idx="80">
                  <c:v>-1.0977720866982688</c:v>
                </c:pt>
                <c:pt idx="81">
                  <c:v>-0.98416369591981723</c:v>
                </c:pt>
                <c:pt idx="82">
                  <c:v>-0.85096595023408916</c:v>
                </c:pt>
                <c:pt idx="83">
                  <c:v>-0.64106437821085049</c:v>
                </c:pt>
                <c:pt idx="84">
                  <c:v>-0.37614536722712238</c:v>
                </c:pt>
                <c:pt idx="85">
                  <c:v>-0.22035944885816455</c:v>
                </c:pt>
                <c:pt idx="86">
                  <c:v>-7.5597802662436306E-2</c:v>
                </c:pt>
                <c:pt idx="87">
                  <c:v>9.7370080964810118E-2</c:v>
                </c:pt>
                <c:pt idx="88">
                  <c:v>0.24237020907646356</c:v>
                </c:pt>
                <c:pt idx="89">
                  <c:v>0.38022040949694946</c:v>
                </c:pt>
                <c:pt idx="90">
                  <c:v>0.54334451716325971</c:v>
                </c:pt>
                <c:pt idx="91">
                  <c:v>0.6166651174062725</c:v>
                </c:pt>
                <c:pt idx="92">
                  <c:v>0.69714059225603386</c:v>
                </c:pt>
                <c:pt idx="93">
                  <c:v>0.74218379105914656</c:v>
                </c:pt>
                <c:pt idx="94">
                  <c:v>0.75878289825612499</c:v>
                </c:pt>
                <c:pt idx="95">
                  <c:v>0.85355095023776884</c:v>
                </c:pt>
                <c:pt idx="96">
                  <c:v>0.88145041552735348</c:v>
                </c:pt>
                <c:pt idx="97">
                  <c:v>0.89773106074635767</c:v>
                </c:pt>
                <c:pt idx="98">
                  <c:v>0.92996183238350749</c:v>
                </c:pt>
                <c:pt idx="99">
                  <c:v>0.9837175509762196</c:v>
                </c:pt>
                <c:pt idx="100">
                  <c:v>0.98955401290042511</c:v>
                </c:pt>
                <c:pt idx="101">
                  <c:v>1.0036492628387084</c:v>
                </c:pt>
                <c:pt idx="102">
                  <c:v>1.5413251007057216</c:v>
                </c:pt>
                <c:pt idx="103">
                  <c:v>1.5941092396886563</c:v>
                </c:pt>
                <c:pt idx="104">
                  <c:v>1.5648991577539979</c:v>
                </c:pt>
                <c:pt idx="105">
                  <c:v>1.557721404963478</c:v>
                </c:pt>
                <c:pt idx="106">
                  <c:v>1.4865676850050433</c:v>
                </c:pt>
                <c:pt idx="107">
                  <c:v>1.4486135078418909</c:v>
                </c:pt>
                <c:pt idx="108">
                  <c:v>1.3771850200564653</c:v>
                </c:pt>
                <c:pt idx="109">
                  <c:v>1.3049183476877459</c:v>
                </c:pt>
                <c:pt idx="110">
                  <c:v>1.1974282628036277</c:v>
                </c:pt>
                <c:pt idx="111">
                  <c:v>1.1499195860123412</c:v>
                </c:pt>
                <c:pt idx="112">
                  <c:v>1.1761805718405789</c:v>
                </c:pt>
                <c:pt idx="113">
                  <c:v>1.1602998528595576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256144"/>
        <c:axId val="134252616"/>
      </c:scatterChart>
      <c:valAx>
        <c:axId val="1342561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Index Velocity,</a:t>
                </a:r>
                <a:r>
                  <a:rPr lang="en-US" baseline="0"/>
                  <a:t> </a:t>
                </a:r>
                <a:r>
                  <a:rPr lang="en-US"/>
                  <a:t>in ft/s</a:t>
                </a:r>
              </a:p>
            </c:rich>
          </c:tx>
          <c:layout/>
          <c:overlay val="0"/>
        </c:title>
        <c:numFmt formatCode="0.00" sourceLinked="1"/>
        <c:majorTickMark val="none"/>
        <c:minorTickMark val="none"/>
        <c:tickLblPos val="nextTo"/>
        <c:crossAx val="134252616"/>
        <c:crosses val="autoZero"/>
        <c:crossBetween val="midCat"/>
      </c:valAx>
      <c:valAx>
        <c:axId val="134252616"/>
        <c:scaling>
          <c:orientation val="minMax"/>
          <c:max val="2.5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Mean Velocity (Q/A),</a:t>
                </a:r>
                <a:r>
                  <a:rPr lang="en-US" baseline="0"/>
                  <a:t> </a:t>
                </a:r>
                <a:r>
                  <a:rPr lang="en-US"/>
                  <a:t>in ft/s</a:t>
                </a:r>
              </a:p>
            </c:rich>
          </c:tx>
          <c:layout>
            <c:manualLayout>
              <c:xMode val="edge"/>
              <c:yMode val="edge"/>
              <c:x val="1.171075855631705E-2"/>
              <c:y val="0.39152807871280459"/>
            </c:manualLayout>
          </c:layout>
          <c:overlay val="0"/>
        </c:title>
        <c:numFmt formatCode="0.00" sourceLinked="1"/>
        <c:majorTickMark val="none"/>
        <c:minorTickMark val="none"/>
        <c:tickLblPos val="nextTo"/>
        <c:crossAx val="134256144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201750358762906"/>
          <c:y val="0.21816479445364337"/>
          <c:w val="7.8173182147611084E-2"/>
          <c:h val="0.18237935840470773"/>
        </c:manualLayout>
      </c:layout>
      <c:overlay val="0"/>
      <c:spPr>
        <a:solidFill>
          <a:schemeClr val="bg1">
            <a:lumMod val="95000"/>
          </a:schemeClr>
        </a:solidFill>
      </c:spPr>
    </c:legend>
    <c:plotVisOnly val="1"/>
    <c:dispBlanksAs val="gap"/>
    <c:showDLblsOverMax val="0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Mean Velocity and Stage, Qms 162-319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314006203769983"/>
          <c:y val="0.10669991687448048"/>
          <c:w val="0.85720484782662354"/>
          <c:h val="0.78024937655860349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Qm_Summary!$F$170:$F$327</c:f>
              <c:numCache>
                <c:formatCode>0.00</c:formatCode>
                <c:ptCount val="158"/>
                <c:pt idx="0">
                  <c:v>-0.43</c:v>
                </c:pt>
                <c:pt idx="1">
                  <c:v>-0.44</c:v>
                </c:pt>
                <c:pt idx="2">
                  <c:v>-0.44</c:v>
                </c:pt>
                <c:pt idx="3">
                  <c:v>-0.46</c:v>
                </c:pt>
                <c:pt idx="4">
                  <c:v>-0.03</c:v>
                </c:pt>
                <c:pt idx="5">
                  <c:v>-0.05</c:v>
                </c:pt>
                <c:pt idx="6">
                  <c:v>-0.09</c:v>
                </c:pt>
                <c:pt idx="7">
                  <c:v>-0.11</c:v>
                </c:pt>
                <c:pt idx="8">
                  <c:v>-1.4</c:v>
                </c:pt>
                <c:pt idx="9">
                  <c:v>-1.41</c:v>
                </c:pt>
                <c:pt idx="10">
                  <c:v>-1.44</c:v>
                </c:pt>
                <c:pt idx="11">
                  <c:v>-1.46</c:v>
                </c:pt>
                <c:pt idx="12">
                  <c:v>0.35</c:v>
                </c:pt>
                <c:pt idx="13">
                  <c:v>0.36</c:v>
                </c:pt>
                <c:pt idx="14">
                  <c:v>0.36</c:v>
                </c:pt>
                <c:pt idx="15">
                  <c:v>0.37</c:v>
                </c:pt>
                <c:pt idx="16">
                  <c:v>0.53</c:v>
                </c:pt>
                <c:pt idx="17">
                  <c:v>0.53</c:v>
                </c:pt>
                <c:pt idx="18">
                  <c:v>0.54</c:v>
                </c:pt>
                <c:pt idx="19">
                  <c:v>0.54</c:v>
                </c:pt>
                <c:pt idx="20">
                  <c:v>-0.08</c:v>
                </c:pt>
                <c:pt idx="21">
                  <c:v>-0.06</c:v>
                </c:pt>
                <c:pt idx="22">
                  <c:v>-0.04</c:v>
                </c:pt>
                <c:pt idx="23">
                  <c:v>-0.01</c:v>
                </c:pt>
                <c:pt idx="24">
                  <c:v>-0.2</c:v>
                </c:pt>
                <c:pt idx="25">
                  <c:v>-0.21</c:v>
                </c:pt>
                <c:pt idx="26">
                  <c:v>-0.22</c:v>
                </c:pt>
                <c:pt idx="27">
                  <c:v>-0.24</c:v>
                </c:pt>
                <c:pt idx="28">
                  <c:v>-0.51</c:v>
                </c:pt>
                <c:pt idx="29">
                  <c:v>-0.52</c:v>
                </c:pt>
                <c:pt idx="30">
                  <c:v>-0.53</c:v>
                </c:pt>
                <c:pt idx="31">
                  <c:v>-0.54</c:v>
                </c:pt>
                <c:pt idx="32">
                  <c:v>0.16</c:v>
                </c:pt>
                <c:pt idx="33">
                  <c:v>0.14000000000000001</c:v>
                </c:pt>
                <c:pt idx="34">
                  <c:v>0.13</c:v>
                </c:pt>
                <c:pt idx="35">
                  <c:v>0.12</c:v>
                </c:pt>
                <c:pt idx="36">
                  <c:v>0.24</c:v>
                </c:pt>
                <c:pt idx="37">
                  <c:v>0.27</c:v>
                </c:pt>
                <c:pt idx="38">
                  <c:v>0.28000000000000003</c:v>
                </c:pt>
                <c:pt idx="39">
                  <c:v>0.3</c:v>
                </c:pt>
                <c:pt idx="40">
                  <c:v>0.33</c:v>
                </c:pt>
                <c:pt idx="41">
                  <c:v>0.34</c:v>
                </c:pt>
                <c:pt idx="42">
                  <c:v>0.35</c:v>
                </c:pt>
                <c:pt idx="43">
                  <c:v>0.35</c:v>
                </c:pt>
                <c:pt idx="44">
                  <c:v>-1.57</c:v>
                </c:pt>
                <c:pt idx="45">
                  <c:v>-1.52</c:v>
                </c:pt>
                <c:pt idx="46">
                  <c:v>-1.47</c:v>
                </c:pt>
                <c:pt idx="47">
                  <c:v>-1.42</c:v>
                </c:pt>
                <c:pt idx="48">
                  <c:v>-0.66</c:v>
                </c:pt>
                <c:pt idx="49">
                  <c:v>-0.67</c:v>
                </c:pt>
                <c:pt idx="50">
                  <c:v>-0.69</c:v>
                </c:pt>
                <c:pt idx="51">
                  <c:v>-0.7</c:v>
                </c:pt>
                <c:pt idx="52">
                  <c:v>-0.49</c:v>
                </c:pt>
                <c:pt idx="53">
                  <c:v>-0.51</c:v>
                </c:pt>
                <c:pt idx="54">
                  <c:v>-0.52</c:v>
                </c:pt>
                <c:pt idx="55">
                  <c:v>-0.53</c:v>
                </c:pt>
                <c:pt idx="56">
                  <c:v>-0.44</c:v>
                </c:pt>
                <c:pt idx="57">
                  <c:v>-0.46</c:v>
                </c:pt>
                <c:pt idx="58">
                  <c:v>-0.48333333333333334</c:v>
                </c:pt>
                <c:pt idx="59">
                  <c:v>-0.5</c:v>
                </c:pt>
                <c:pt idx="60">
                  <c:v>-0.67200000000000004</c:v>
                </c:pt>
                <c:pt idx="61">
                  <c:v>-0.68400000000000005</c:v>
                </c:pt>
                <c:pt idx="62">
                  <c:v>-0.70000000000000007</c:v>
                </c:pt>
                <c:pt idx="63">
                  <c:v>-0.72</c:v>
                </c:pt>
                <c:pt idx="64">
                  <c:v>-0.78333333333333333</c:v>
                </c:pt>
                <c:pt idx="65">
                  <c:v>-0.80333333333333334</c:v>
                </c:pt>
                <c:pt idx="66">
                  <c:v>-0.86799999999999999</c:v>
                </c:pt>
                <c:pt idx="67">
                  <c:v>-0.90066666666666673</c:v>
                </c:pt>
                <c:pt idx="68">
                  <c:v>-0.95666666666666667</c:v>
                </c:pt>
                <c:pt idx="69">
                  <c:v>-0.97333333333333338</c:v>
                </c:pt>
                <c:pt idx="70">
                  <c:v>-0.99533333333333329</c:v>
                </c:pt>
                <c:pt idx="71">
                  <c:v>-1.05</c:v>
                </c:pt>
                <c:pt idx="72">
                  <c:v>-1.0980000000000001</c:v>
                </c:pt>
                <c:pt idx="73">
                  <c:v>-1.1113333333333335</c:v>
                </c:pt>
                <c:pt idx="74">
                  <c:v>-1.254</c:v>
                </c:pt>
                <c:pt idx="75">
                  <c:v>-1.2706666666666666</c:v>
                </c:pt>
                <c:pt idx="76">
                  <c:v>-1.302</c:v>
                </c:pt>
                <c:pt idx="77">
                  <c:v>-1.3046666666666666</c:v>
                </c:pt>
                <c:pt idx="78">
                  <c:v>-1.3093333333333335</c:v>
                </c:pt>
                <c:pt idx="79">
                  <c:v>-1.2993333333333335</c:v>
                </c:pt>
                <c:pt idx="80">
                  <c:v>-1.2886666666666666</c:v>
                </c:pt>
                <c:pt idx="81">
                  <c:v>-1.278</c:v>
                </c:pt>
                <c:pt idx="82">
                  <c:v>-1.2606666666666666</c:v>
                </c:pt>
                <c:pt idx="83">
                  <c:v>-1.242</c:v>
                </c:pt>
                <c:pt idx="84">
                  <c:v>-1.2186666666666666</c:v>
                </c:pt>
                <c:pt idx="85">
                  <c:v>-1.19</c:v>
                </c:pt>
                <c:pt idx="86">
                  <c:v>-1.1299999999999999</c:v>
                </c:pt>
                <c:pt idx="87">
                  <c:v>-1.0900000000000001</c:v>
                </c:pt>
                <c:pt idx="88">
                  <c:v>-1.05</c:v>
                </c:pt>
                <c:pt idx="89">
                  <c:v>-1</c:v>
                </c:pt>
                <c:pt idx="90">
                  <c:v>-0.96000000000000008</c:v>
                </c:pt>
                <c:pt idx="91">
                  <c:v>-0.93</c:v>
                </c:pt>
                <c:pt idx="92">
                  <c:v>-0.89466666666666672</c:v>
                </c:pt>
                <c:pt idx="93">
                  <c:v>-0.87866666666666671</c:v>
                </c:pt>
                <c:pt idx="94">
                  <c:v>-0.85733333333333339</c:v>
                </c:pt>
                <c:pt idx="95">
                  <c:v>-0.82533333333333336</c:v>
                </c:pt>
                <c:pt idx="96">
                  <c:v>-0.80400000000000005</c:v>
                </c:pt>
                <c:pt idx="97">
                  <c:v>-0.75600000000000001</c:v>
                </c:pt>
                <c:pt idx="98">
                  <c:v>-0.73199999999999998</c:v>
                </c:pt>
                <c:pt idx="99">
                  <c:v>-0.70799999999999996</c:v>
                </c:pt>
                <c:pt idx="100">
                  <c:v>-0.67799999999999994</c:v>
                </c:pt>
                <c:pt idx="101">
                  <c:v>-0.64866666666666661</c:v>
                </c:pt>
                <c:pt idx="102">
                  <c:v>-0.62666666666666659</c:v>
                </c:pt>
                <c:pt idx="103">
                  <c:v>-0.59733333333333327</c:v>
                </c:pt>
                <c:pt idx="104">
                  <c:v>-0.55666666666666664</c:v>
                </c:pt>
                <c:pt idx="105">
                  <c:v>-0.52333333333333332</c:v>
                </c:pt>
                <c:pt idx="106">
                  <c:v>-0.49666666666666665</c:v>
                </c:pt>
                <c:pt idx="107">
                  <c:v>-0.47799999999999998</c:v>
                </c:pt>
                <c:pt idx="108">
                  <c:v>-0.46199999999999997</c:v>
                </c:pt>
                <c:pt idx="109">
                  <c:v>-0.44600000000000001</c:v>
                </c:pt>
                <c:pt idx="110">
                  <c:v>-0.43</c:v>
                </c:pt>
                <c:pt idx="111">
                  <c:v>-0.41399999999999998</c:v>
                </c:pt>
                <c:pt idx="112">
                  <c:v>-0.36333333333333334</c:v>
                </c:pt>
                <c:pt idx="113">
                  <c:v>-0.34666666666666668</c:v>
                </c:pt>
                <c:pt idx="114">
                  <c:v>-0.33</c:v>
                </c:pt>
                <c:pt idx="115">
                  <c:v>-0.31333333333333335</c:v>
                </c:pt>
                <c:pt idx="116">
                  <c:v>-0.29666666666666669</c:v>
                </c:pt>
                <c:pt idx="117">
                  <c:v>-0.28333333333333333</c:v>
                </c:pt>
                <c:pt idx="118">
                  <c:v>-1.3333333333333332E-2</c:v>
                </c:pt>
                <c:pt idx="119">
                  <c:v>3.333333333333334E-3</c:v>
                </c:pt>
                <c:pt idx="120">
                  <c:v>4.8666666666666671E-2</c:v>
                </c:pt>
                <c:pt idx="121">
                  <c:v>5.9333333333333328E-2</c:v>
                </c:pt>
                <c:pt idx="122">
                  <c:v>7.0666666666666669E-2</c:v>
                </c:pt>
                <c:pt idx="123">
                  <c:v>7.400000000000001E-2</c:v>
                </c:pt>
                <c:pt idx="124">
                  <c:v>0.08</c:v>
                </c:pt>
                <c:pt idx="125">
                  <c:v>0.10666666666666667</c:v>
                </c:pt>
                <c:pt idx="126">
                  <c:v>0.15466666666666667</c:v>
                </c:pt>
                <c:pt idx="127">
                  <c:v>0.14799999999999999</c:v>
                </c:pt>
                <c:pt idx="128">
                  <c:v>0.14266666666666666</c:v>
                </c:pt>
                <c:pt idx="129">
                  <c:v>0.14199999999999999</c:v>
                </c:pt>
                <c:pt idx="130">
                  <c:v>0.14466666666666667</c:v>
                </c:pt>
                <c:pt idx="131">
                  <c:v>0.14866666666666667</c:v>
                </c:pt>
                <c:pt idx="132">
                  <c:v>0.14466666666666667</c:v>
                </c:pt>
                <c:pt idx="133">
                  <c:v>0.13800000000000001</c:v>
                </c:pt>
                <c:pt idx="134">
                  <c:v>0.13266666666666665</c:v>
                </c:pt>
                <c:pt idx="135">
                  <c:v>0.11400000000000002</c:v>
                </c:pt>
                <c:pt idx="136">
                  <c:v>8.7333333333333346E-2</c:v>
                </c:pt>
                <c:pt idx="137">
                  <c:v>6.0666666666666667E-2</c:v>
                </c:pt>
                <c:pt idx="138">
                  <c:v>3.1333333333333331E-2</c:v>
                </c:pt>
                <c:pt idx="139">
                  <c:v>-6.0000000000000105E-3</c:v>
                </c:pt>
                <c:pt idx="140">
                  <c:v>-6.200000000000002E-2</c:v>
                </c:pt>
                <c:pt idx="141">
                  <c:v>-0.09</c:v>
                </c:pt>
                <c:pt idx="142">
                  <c:v>-0.108</c:v>
                </c:pt>
                <c:pt idx="143">
                  <c:v>-0.126</c:v>
                </c:pt>
                <c:pt idx="144">
                  <c:v>-0.15000000000000002</c:v>
                </c:pt>
                <c:pt idx="145">
                  <c:v>-0.16800000000000004</c:v>
                </c:pt>
                <c:pt idx="146">
                  <c:v>-0.19066666666666668</c:v>
                </c:pt>
                <c:pt idx="147">
                  <c:v>-0.21200000000000002</c:v>
                </c:pt>
                <c:pt idx="148">
                  <c:v>-0.22800000000000001</c:v>
                </c:pt>
                <c:pt idx="149">
                  <c:v>-0.24933333333333335</c:v>
                </c:pt>
                <c:pt idx="150">
                  <c:v>-0.27333333333333332</c:v>
                </c:pt>
                <c:pt idx="151">
                  <c:v>-0.29333333333333333</c:v>
                </c:pt>
                <c:pt idx="152">
                  <c:v>-0.32</c:v>
                </c:pt>
                <c:pt idx="153">
                  <c:v>-0.33999999999999997</c:v>
                </c:pt>
                <c:pt idx="154">
                  <c:v>-0.36399999999999999</c:v>
                </c:pt>
                <c:pt idx="155">
                  <c:v>-0.38</c:v>
                </c:pt>
                <c:pt idx="156">
                  <c:v>-0.39999999999999997</c:v>
                </c:pt>
                <c:pt idx="157">
                  <c:v>-0.41199999999999998</c:v>
                </c:pt>
              </c:numCache>
            </c:numRef>
          </c:xVal>
          <c:yVal>
            <c:numRef>
              <c:f>Qm_Summary!$I$170:$I$327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34992"/>
        <c:axId val="133237736"/>
      </c:scatterChart>
      <c:valAx>
        <c:axId val="133234992"/>
        <c:scaling>
          <c:orientation val="minMax"/>
          <c:max val="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Stage,</a:t>
                </a:r>
                <a:r>
                  <a:rPr lang="en-US" b="1" baseline="0"/>
                  <a:t> ft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7054081405968462"/>
              <c:y val="0.93017456359102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7736"/>
        <c:crosses val="autoZero"/>
        <c:crossBetween val="midCat"/>
      </c:valAx>
      <c:valAx>
        <c:axId val="1332377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Measuired</a:t>
                </a:r>
                <a:r>
                  <a:rPr lang="en-US" b="1" baseline="0"/>
                  <a:t> Mean Velocity, ft/s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84739877734719E-2"/>
              <c:y val="0.27550284394001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49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Mean Velocity &amp; Averaged Stage Change, Qms 162-319</a:t>
            </a:r>
          </a:p>
        </c:rich>
      </c:tx>
      <c:layout>
        <c:manualLayout>
          <c:xMode val="edge"/>
          <c:yMode val="edge"/>
          <c:x val="0.1036937937616732"/>
          <c:y val="1.330008312551953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05019787887015"/>
          <c:y val="0.10669991687448048"/>
          <c:w val="0.85929471198545326"/>
          <c:h val="0.77359933499584377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Qm_Summary!$U$170:$U$327</c:f>
              <c:numCache>
                <c:formatCode>0.00</c:formatCode>
                <c:ptCount val="158"/>
                <c:pt idx="0">
                  <c:v>-5.8333333333333015E-3</c:v>
                </c:pt>
                <c:pt idx="1">
                  <c:v>8.2500000000000018E-2</c:v>
                </c:pt>
                <c:pt idx="2">
                  <c:v>7.5999999999999956E-2</c:v>
                </c:pt>
                <c:pt idx="3">
                  <c:v>7.0000000000000007E-2</c:v>
                </c:pt>
                <c:pt idx="4">
                  <c:v>6.6000000000000031E-2</c:v>
                </c:pt>
                <c:pt idx="5">
                  <c:v>-0.18799999999999997</c:v>
                </c:pt>
                <c:pt idx="6">
                  <c:v>-0.27599999999999991</c:v>
                </c:pt>
                <c:pt idx="7">
                  <c:v>-0.27800000000000002</c:v>
                </c:pt>
                <c:pt idx="8">
                  <c:v>-0.27400000000000002</c:v>
                </c:pt>
                <c:pt idx="9">
                  <c:v>9.199999999999986E-2</c:v>
                </c:pt>
                <c:pt idx="10">
                  <c:v>0.35200000000000009</c:v>
                </c:pt>
                <c:pt idx="11">
                  <c:v>0.35399999999999998</c:v>
                </c:pt>
                <c:pt idx="12">
                  <c:v>0.36199999999999999</c:v>
                </c:pt>
                <c:pt idx="13">
                  <c:v>0.39800000000000002</c:v>
                </c:pt>
                <c:pt idx="14">
                  <c:v>3.5999999999999976E-2</c:v>
                </c:pt>
                <c:pt idx="15">
                  <c:v>3.6000000000000032E-2</c:v>
                </c:pt>
                <c:pt idx="16">
                  <c:v>3.5999999999999976E-2</c:v>
                </c:pt>
                <c:pt idx="17">
                  <c:v>-8.9999999999999969E-2</c:v>
                </c:pt>
                <c:pt idx="18">
                  <c:v>-0.11800000000000005</c:v>
                </c:pt>
                <c:pt idx="19">
                  <c:v>-0.11399999999999999</c:v>
                </c:pt>
                <c:pt idx="20">
                  <c:v>-0.10999999999999999</c:v>
                </c:pt>
                <c:pt idx="21">
                  <c:v>-0.14800000000000002</c:v>
                </c:pt>
                <c:pt idx="22">
                  <c:v>-2.6000000000000009E-2</c:v>
                </c:pt>
                <c:pt idx="23">
                  <c:v>-3.1999999999999973E-2</c:v>
                </c:pt>
                <c:pt idx="24">
                  <c:v>-4.0000000000000008E-2</c:v>
                </c:pt>
                <c:pt idx="25">
                  <c:v>-9.9999999999999978E-2</c:v>
                </c:pt>
                <c:pt idx="26">
                  <c:v>-6.4000000000000001E-2</c:v>
                </c:pt>
                <c:pt idx="27">
                  <c:v>-6.4000000000000057E-2</c:v>
                </c:pt>
                <c:pt idx="28">
                  <c:v>-6.3999999999999946E-2</c:v>
                </c:pt>
                <c:pt idx="29">
                  <c:v>7.999999999999996E-2</c:v>
                </c:pt>
                <c:pt idx="30">
                  <c:v>0.13</c:v>
                </c:pt>
                <c:pt idx="31">
                  <c:v>0.13</c:v>
                </c:pt>
                <c:pt idx="32">
                  <c:v>0.13</c:v>
                </c:pt>
                <c:pt idx="33">
                  <c:v>0.156</c:v>
                </c:pt>
                <c:pt idx="34">
                  <c:v>2.1999999999999992E-2</c:v>
                </c:pt>
                <c:pt idx="35">
                  <c:v>2.8000000000000025E-2</c:v>
                </c:pt>
                <c:pt idx="36">
                  <c:v>3.3999999999999975E-2</c:v>
                </c:pt>
                <c:pt idx="37">
                  <c:v>4.2000000000000037E-2</c:v>
                </c:pt>
                <c:pt idx="38">
                  <c:v>2.0000000000000018E-2</c:v>
                </c:pt>
                <c:pt idx="39">
                  <c:v>1.5999999999999959E-2</c:v>
                </c:pt>
                <c:pt idx="40">
                  <c:v>1.3999999999999957E-2</c:v>
                </c:pt>
                <c:pt idx="41">
                  <c:v>-0.37399999999999994</c:v>
                </c:pt>
                <c:pt idx="42">
                  <c:v>-0.37</c:v>
                </c:pt>
                <c:pt idx="43">
                  <c:v>-0.36200000000000004</c:v>
                </c:pt>
                <c:pt idx="44">
                  <c:v>-0.35399999999999987</c:v>
                </c:pt>
                <c:pt idx="45">
                  <c:v>-0.20199999999999996</c:v>
                </c:pt>
                <c:pt idx="46">
                  <c:v>0.17999999999999972</c:v>
                </c:pt>
                <c:pt idx="47">
                  <c:v>0.16600000000000015</c:v>
                </c:pt>
                <c:pt idx="48">
                  <c:v>0.15400000000000003</c:v>
                </c:pt>
                <c:pt idx="49">
                  <c:v>0.18599999999999994</c:v>
                </c:pt>
                <c:pt idx="50">
                  <c:v>3.0000000000000138E-2</c:v>
                </c:pt>
                <c:pt idx="51">
                  <c:v>2.9999999999999916E-2</c:v>
                </c:pt>
                <c:pt idx="52">
                  <c:v>3.1999999999999917E-2</c:v>
                </c:pt>
                <c:pt idx="53">
                  <c:v>5.2000000000000102E-2</c:v>
                </c:pt>
                <c:pt idx="54">
                  <c:v>5.9999999999999498E-3</c:v>
                </c:pt>
                <c:pt idx="55">
                  <c:v>5.3333333333333566E-3</c:v>
                </c:pt>
                <c:pt idx="56">
                  <c:v>4.0000000000000036E-3</c:v>
                </c:pt>
                <c:pt idx="57">
                  <c:v>-2.8400000000000036E-2</c:v>
                </c:pt>
                <c:pt idx="58">
                  <c:v>-4.8800000000000066E-2</c:v>
                </c:pt>
                <c:pt idx="59">
                  <c:v>-4.8000000000000043E-2</c:v>
                </c:pt>
                <c:pt idx="60">
                  <c:v>-4.7333333333333338E-2</c:v>
                </c:pt>
                <c:pt idx="61">
                  <c:v>-5.6666666666666532E-2</c:v>
                </c:pt>
                <c:pt idx="62">
                  <c:v>-2.626666666666666E-2</c:v>
                </c:pt>
                <c:pt idx="63">
                  <c:v>-3.6799999999999944E-2</c:v>
                </c:pt>
                <c:pt idx="64">
                  <c:v>-4.0133333333333354E-2</c:v>
                </c:pt>
                <c:pt idx="65">
                  <c:v>-4.7333333333333449E-2</c:v>
                </c:pt>
                <c:pt idx="66">
                  <c:v>-3.7999999999999923E-2</c:v>
                </c:pt>
                <c:pt idx="67">
                  <c:v>-3.839999999999999E-2</c:v>
                </c:pt>
                <c:pt idx="68">
                  <c:v>-3.6400000000000099E-2</c:v>
                </c:pt>
                <c:pt idx="69">
                  <c:v>-3.9466666666666539E-2</c:v>
                </c:pt>
                <c:pt idx="70">
                  <c:v>-3.0933333333333257E-2</c:v>
                </c:pt>
                <c:pt idx="71">
                  <c:v>-5.6133333333333368E-2</c:v>
                </c:pt>
                <c:pt idx="72">
                  <c:v>-5.5066666666666819E-2</c:v>
                </c:pt>
                <c:pt idx="73">
                  <c:v>-5.0399999999999778E-2</c:v>
                </c:pt>
                <c:pt idx="74">
                  <c:v>-4.1333333333333666E-2</c:v>
                </c:pt>
                <c:pt idx="75">
                  <c:v>-3.9599999999999858E-2</c:v>
                </c:pt>
                <c:pt idx="76">
                  <c:v>-9.0666666666667783E-3</c:v>
                </c:pt>
                <c:pt idx="77">
                  <c:v>-3.6000000000000476E-3</c:v>
                </c:pt>
                <c:pt idx="78">
                  <c:v>4.8000000000001375E-3</c:v>
                </c:pt>
                <c:pt idx="79">
                  <c:v>8.799999999999919E-3</c:v>
                </c:pt>
                <c:pt idx="80">
                  <c:v>1.3466666666666738E-2</c:v>
                </c:pt>
                <c:pt idx="81">
                  <c:v>1.6133333333333555E-2</c:v>
                </c:pt>
                <c:pt idx="82">
                  <c:v>1.9733333333333158E-2</c:v>
                </c:pt>
                <c:pt idx="83">
                  <c:v>2.9600000000000071E-2</c:v>
                </c:pt>
                <c:pt idx="84">
                  <c:v>3.4133333333333349E-2</c:v>
                </c:pt>
                <c:pt idx="85">
                  <c:v>3.839999999999999E-2</c:v>
                </c:pt>
                <c:pt idx="86">
                  <c:v>4.373333333333318E-2</c:v>
                </c:pt>
                <c:pt idx="87">
                  <c:v>4.6000000000000263E-2</c:v>
                </c:pt>
                <c:pt idx="88">
                  <c:v>3.9999999999999813E-2</c:v>
                </c:pt>
                <c:pt idx="89">
                  <c:v>3.9066666666666583E-2</c:v>
                </c:pt>
                <c:pt idx="90">
                  <c:v>3.4266666666666667E-2</c:v>
                </c:pt>
                <c:pt idx="91">
                  <c:v>2.8533333333333299E-2</c:v>
                </c:pt>
                <c:pt idx="92">
                  <c:v>2.6933333333333476E-2</c:v>
                </c:pt>
                <c:pt idx="93">
                  <c:v>2.5199999999999889E-2</c:v>
                </c:pt>
                <c:pt idx="94">
                  <c:v>2.7733333333333277E-2</c:v>
                </c:pt>
                <c:pt idx="95">
                  <c:v>2.9333333333333433E-2</c:v>
                </c:pt>
                <c:pt idx="96">
                  <c:v>2.9866666666666597E-2</c:v>
                </c:pt>
                <c:pt idx="97">
                  <c:v>2.9466666666666752E-2</c:v>
                </c:pt>
                <c:pt idx="98">
                  <c:v>3.1066666666666798E-2</c:v>
                </c:pt>
                <c:pt idx="99">
                  <c:v>2.5866666666666593E-2</c:v>
                </c:pt>
                <c:pt idx="100">
                  <c:v>2.6933333333333365E-2</c:v>
                </c:pt>
                <c:pt idx="101">
                  <c:v>3.0266666666666664E-2</c:v>
                </c:pt>
                <c:pt idx="102">
                  <c:v>3.0933333333333257E-2</c:v>
                </c:pt>
                <c:pt idx="103">
                  <c:v>3.0400000000000094E-2</c:v>
                </c:pt>
                <c:pt idx="104">
                  <c:v>2.9733333333333278E-2</c:v>
                </c:pt>
                <c:pt idx="105">
                  <c:v>2.7066666666666683E-2</c:v>
                </c:pt>
                <c:pt idx="106">
                  <c:v>2.2133333333333283E-2</c:v>
                </c:pt>
                <c:pt idx="107">
                  <c:v>1.866666666666672E-2</c:v>
                </c:pt>
                <c:pt idx="108">
                  <c:v>1.6533333333333289E-2</c:v>
                </c:pt>
                <c:pt idx="109">
                  <c:v>2.2933333333333417E-2</c:v>
                </c:pt>
                <c:pt idx="110">
                  <c:v>2.3066666666666569E-2</c:v>
                </c:pt>
                <c:pt idx="111">
                  <c:v>2.3199999999999998E-2</c:v>
                </c:pt>
                <c:pt idx="112">
                  <c:v>2.3333333333333317E-2</c:v>
                </c:pt>
                <c:pt idx="113">
                  <c:v>2.3466666666666691E-2</c:v>
                </c:pt>
                <c:pt idx="114">
                  <c:v>1.5999999999999959E-2</c:v>
                </c:pt>
                <c:pt idx="115">
                  <c:v>6.6666666666666735E-2</c:v>
                </c:pt>
                <c:pt idx="116">
                  <c:v>6.6666666666666624E-2</c:v>
                </c:pt>
                <c:pt idx="117">
                  <c:v>7.2400000000000006E-2</c:v>
                </c:pt>
                <c:pt idx="118">
                  <c:v>7.1200000000000041E-2</c:v>
                </c:pt>
                <c:pt idx="119">
                  <c:v>7.0800000000000002E-2</c:v>
                </c:pt>
                <c:pt idx="120">
                  <c:v>1.7466666666666665E-2</c:v>
                </c:pt>
                <c:pt idx="121">
                  <c:v>1.5333333333333345E-2</c:v>
                </c:pt>
                <c:pt idx="122">
                  <c:v>1.1599999999999999E-2</c:v>
                </c:pt>
                <c:pt idx="123">
                  <c:v>1.9066666666666662E-2</c:v>
                </c:pt>
                <c:pt idx="124">
                  <c:v>1.5466666666666656E-2</c:v>
                </c:pt>
                <c:pt idx="125">
                  <c:v>1.3733333333333347E-2</c:v>
                </c:pt>
                <c:pt idx="126">
                  <c:v>1.2399999999999994E-2</c:v>
                </c:pt>
                <c:pt idx="127">
                  <c:v>7.5999999999999956E-3</c:v>
                </c:pt>
                <c:pt idx="128">
                  <c:v>-1.2000000000000066E-3</c:v>
                </c:pt>
                <c:pt idx="129">
                  <c:v>-6.6666666666667651E-4</c:v>
                </c:pt>
                <c:pt idx="130">
                  <c:v>-9.3333333333331381E-4</c:v>
                </c:pt>
                <c:pt idx="131">
                  <c:v>-1.8666666666666554E-3</c:v>
                </c:pt>
                <c:pt idx="132">
                  <c:v>-6.1333333333333517E-3</c:v>
                </c:pt>
                <c:pt idx="133">
                  <c:v>-1.2266666666666662E-2</c:v>
                </c:pt>
                <c:pt idx="134">
                  <c:v>-1.6799999999999995E-2</c:v>
                </c:pt>
                <c:pt idx="135">
                  <c:v>-2.1333333333333343E-2</c:v>
                </c:pt>
                <c:pt idx="136">
                  <c:v>-2.7733333333333332E-2</c:v>
                </c:pt>
                <c:pt idx="137">
                  <c:v>-3.5200000000000002E-2</c:v>
                </c:pt>
                <c:pt idx="138">
                  <c:v>-3.5466666666666674E-2</c:v>
                </c:pt>
                <c:pt idx="139">
                  <c:v>-3.3733333333333337E-2</c:v>
                </c:pt>
                <c:pt idx="140">
                  <c:v>-3.1466666666666657E-2</c:v>
                </c:pt>
                <c:pt idx="141">
                  <c:v>-2.8800000000000006E-2</c:v>
                </c:pt>
                <c:pt idx="142">
                  <c:v>-2.1200000000000011E-2</c:v>
                </c:pt>
                <c:pt idx="143">
                  <c:v>-2.0133333333333336E-2</c:v>
                </c:pt>
                <c:pt idx="144">
                  <c:v>-2.0799999999999985E-2</c:v>
                </c:pt>
                <c:pt idx="145">
                  <c:v>-2.0400000000000029E-2</c:v>
                </c:pt>
                <c:pt idx="146">
                  <c:v>-1.9866666666666644E-2</c:v>
                </c:pt>
                <c:pt idx="147">
                  <c:v>-2.106666666666665E-2</c:v>
                </c:pt>
                <c:pt idx="148">
                  <c:v>-2.053333333333332E-2</c:v>
                </c:pt>
                <c:pt idx="149">
                  <c:v>-2.1600000000000064E-2</c:v>
                </c:pt>
                <c:pt idx="150">
                  <c:v>-2.2399999999999975E-2</c:v>
                </c:pt>
                <c:pt idx="151">
                  <c:v>-2.293333333333325E-2</c:v>
                </c:pt>
                <c:pt idx="152">
                  <c:v>-2.1333333333333426E-2</c:v>
                </c:pt>
                <c:pt idx="153">
                  <c:v>-2.133333333333326E-2</c:v>
                </c:pt>
                <c:pt idx="154">
                  <c:v>-1.8400000000000027E-2</c:v>
                </c:pt>
                <c:pt idx="155">
                  <c:v>-0.18680000000000008</c:v>
                </c:pt>
                <c:pt idx="156">
                  <c:v>-0.18520000000000003</c:v>
                </c:pt>
                <c:pt idx="157">
                  <c:v>-0.18599999999999994</c:v>
                </c:pt>
              </c:numCache>
            </c:numRef>
          </c:xVal>
          <c:yVal>
            <c:numRef>
              <c:f>Qm_Summary!$I$170:$I$327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34600"/>
        <c:axId val="133237344"/>
      </c:scatterChart>
      <c:valAx>
        <c:axId val="1332346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Stage,</a:t>
                </a:r>
                <a:r>
                  <a:rPr lang="en-US" b="1" baseline="0"/>
                  <a:t> ft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7054081405968462"/>
              <c:y val="0.93017456359102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7344"/>
        <c:crosses val="autoZero"/>
        <c:crossBetween val="midCat"/>
      </c:valAx>
      <c:valAx>
        <c:axId val="13323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Measuired</a:t>
                </a:r>
                <a:r>
                  <a:rPr lang="en-US" b="1" baseline="0"/>
                  <a:t> Mean Velocity, ft/s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84739877734719E-2"/>
              <c:y val="0.27550284394001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46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Measured Mean Velocity and Vi*Stage, Qms 162-319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52299261965295"/>
          <c:y val="0.10669991687448048"/>
          <c:w val="0.85511498366779404"/>
          <c:h val="0.78357439733998335"/>
        </c:manualLayout>
      </c:layout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Qm_Summary!$V$170:$V$327</c:f>
              <c:numCache>
                <c:formatCode>0.00</c:formatCode>
                <c:ptCount val="158"/>
                <c:pt idx="0">
                  <c:v>-0.83763999999999994</c:v>
                </c:pt>
                <c:pt idx="1">
                  <c:v>-0.86680000000000001</c:v>
                </c:pt>
                <c:pt idx="2">
                  <c:v>-0.84919999999999995</c:v>
                </c:pt>
                <c:pt idx="3">
                  <c:v>-0.89700000000000002</c:v>
                </c:pt>
                <c:pt idx="4">
                  <c:v>-4.3499999999999997E-2</c:v>
                </c:pt>
                <c:pt idx="5">
                  <c:v>-7.4499999999999997E-2</c:v>
                </c:pt>
                <c:pt idx="6">
                  <c:v>-0.1404</c:v>
                </c:pt>
                <c:pt idx="7">
                  <c:v>-0.17270000000000002</c:v>
                </c:pt>
                <c:pt idx="8">
                  <c:v>-2.702</c:v>
                </c:pt>
                <c:pt idx="9">
                  <c:v>-2.6930999999999998</c:v>
                </c:pt>
                <c:pt idx="10">
                  <c:v>-2.7215999999999996</c:v>
                </c:pt>
                <c:pt idx="11">
                  <c:v>-2.774</c:v>
                </c:pt>
                <c:pt idx="12">
                  <c:v>-0.53899999999999992</c:v>
                </c:pt>
                <c:pt idx="13">
                  <c:v>-0.56879999999999997</c:v>
                </c:pt>
                <c:pt idx="14">
                  <c:v>-0.54720000000000002</c:v>
                </c:pt>
                <c:pt idx="15">
                  <c:v>-0.56979999999999997</c:v>
                </c:pt>
                <c:pt idx="16">
                  <c:v>-0.90629999999999999</c:v>
                </c:pt>
                <c:pt idx="17">
                  <c:v>-0.90629999999999999</c:v>
                </c:pt>
                <c:pt idx="18">
                  <c:v>-0.9234</c:v>
                </c:pt>
                <c:pt idx="19">
                  <c:v>-0.93420000000000003</c:v>
                </c:pt>
                <c:pt idx="20">
                  <c:v>0.10400000000000001</c:v>
                </c:pt>
                <c:pt idx="21">
                  <c:v>7.1999999999999995E-2</c:v>
                </c:pt>
                <c:pt idx="22">
                  <c:v>4.9599999999999998E-2</c:v>
                </c:pt>
                <c:pt idx="23">
                  <c:v>1.2800000000000001E-2</c:v>
                </c:pt>
                <c:pt idx="24">
                  <c:v>0.13600000000000001</c:v>
                </c:pt>
                <c:pt idx="25">
                  <c:v>0.14489999999999997</c:v>
                </c:pt>
                <c:pt idx="26">
                  <c:v>0.1452</c:v>
                </c:pt>
                <c:pt idx="27">
                  <c:v>0.12959999999999999</c:v>
                </c:pt>
                <c:pt idx="28">
                  <c:v>-0.65790000000000004</c:v>
                </c:pt>
                <c:pt idx="29">
                  <c:v>-0.65</c:v>
                </c:pt>
                <c:pt idx="30">
                  <c:v>-0.66250000000000009</c:v>
                </c:pt>
                <c:pt idx="31">
                  <c:v>-0.66960000000000008</c:v>
                </c:pt>
                <c:pt idx="32">
                  <c:v>0.18457599999999999</c:v>
                </c:pt>
                <c:pt idx="33">
                  <c:v>0.18060000000000001</c:v>
                </c:pt>
                <c:pt idx="34">
                  <c:v>0.18148</c:v>
                </c:pt>
                <c:pt idx="35">
                  <c:v>0.17430000000000001</c:v>
                </c:pt>
                <c:pt idx="36">
                  <c:v>-0.36569142857142856</c:v>
                </c:pt>
                <c:pt idx="37">
                  <c:v>-0.41198142857142867</c:v>
                </c:pt>
                <c:pt idx="38">
                  <c:v>-0.43740666666666667</c:v>
                </c:pt>
                <c:pt idx="39">
                  <c:v>-0.46143750000000006</c:v>
                </c:pt>
                <c:pt idx="40">
                  <c:v>-0.49709000000000003</c:v>
                </c:pt>
                <c:pt idx="41">
                  <c:v>-0.50609000000000004</c:v>
                </c:pt>
                <c:pt idx="42">
                  <c:v>-0.50344</c:v>
                </c:pt>
                <c:pt idx="43">
                  <c:v>-0.50557500000000011</c:v>
                </c:pt>
                <c:pt idx="44">
                  <c:v>-0.68514800000000009</c:v>
                </c:pt>
                <c:pt idx="45">
                  <c:v>-0.12578</c:v>
                </c:pt>
                <c:pt idx="46">
                  <c:v>0.39200000000000002</c:v>
                </c:pt>
                <c:pt idx="47">
                  <c:v>0.95140000000000002</c:v>
                </c:pt>
                <c:pt idx="48">
                  <c:v>-0.75226799999999994</c:v>
                </c:pt>
                <c:pt idx="49">
                  <c:v>-0.79758714285714305</c:v>
                </c:pt>
                <c:pt idx="50">
                  <c:v>-0.82601625000000012</c:v>
                </c:pt>
                <c:pt idx="51">
                  <c:v>-0.84781666666666666</c:v>
                </c:pt>
                <c:pt idx="52">
                  <c:v>-0.98774199999999979</c:v>
                </c:pt>
                <c:pt idx="53">
                  <c:v>-1.0069950000000001</c:v>
                </c:pt>
                <c:pt idx="54">
                  <c:v>-1.0198499999999999</c:v>
                </c:pt>
                <c:pt idx="55">
                  <c:v>-1.0204266666666668</c:v>
                </c:pt>
                <c:pt idx="56">
                  <c:v>-0.71587999999999996</c:v>
                </c:pt>
                <c:pt idx="57">
                  <c:v>-0.75173200000000018</c:v>
                </c:pt>
                <c:pt idx="58">
                  <c:v>-0.79157916666666672</c:v>
                </c:pt>
                <c:pt idx="59">
                  <c:v>-0.85266666666666679</c:v>
                </c:pt>
                <c:pt idx="60">
                  <c:v>-1.1020799999999999</c:v>
                </c:pt>
                <c:pt idx="61">
                  <c:v>-1.1012400000000002</c:v>
                </c:pt>
                <c:pt idx="62">
                  <c:v>-1.1340000000000001</c:v>
                </c:pt>
                <c:pt idx="63">
                  <c:v>-1.1448</c:v>
                </c:pt>
                <c:pt idx="64">
                  <c:v>-1.2063333333333333</c:v>
                </c:pt>
                <c:pt idx="65">
                  <c:v>-1.2692666666666668</c:v>
                </c:pt>
                <c:pt idx="66">
                  <c:v>-1.4235199999999999</c:v>
                </c:pt>
                <c:pt idx="67">
                  <c:v>-1.4861</c:v>
                </c:pt>
                <c:pt idx="68">
                  <c:v>-1.6550333333333334</c:v>
                </c:pt>
                <c:pt idx="69">
                  <c:v>-1.6741333333333335</c:v>
                </c:pt>
                <c:pt idx="70">
                  <c:v>-1.7219266666666666</c:v>
                </c:pt>
                <c:pt idx="71">
                  <c:v>-1.8480000000000001</c:v>
                </c:pt>
                <c:pt idx="72">
                  <c:v>-1.9764000000000002</c:v>
                </c:pt>
                <c:pt idx="73">
                  <c:v>-1.9892866666666671</c:v>
                </c:pt>
                <c:pt idx="74">
                  <c:v>-2.2446600000000001</c:v>
                </c:pt>
                <c:pt idx="75">
                  <c:v>-2.2744933333333335</c:v>
                </c:pt>
                <c:pt idx="76">
                  <c:v>-2.2654800000000002</c:v>
                </c:pt>
                <c:pt idx="77">
                  <c:v>-2.2179333333333333</c:v>
                </c:pt>
                <c:pt idx="78">
                  <c:v>-2.2127733333333333</c:v>
                </c:pt>
                <c:pt idx="79">
                  <c:v>-2.1438999999999999</c:v>
                </c:pt>
                <c:pt idx="80">
                  <c:v>-2.0747533333333332</c:v>
                </c:pt>
                <c:pt idx="81">
                  <c:v>-1.9809000000000001</c:v>
                </c:pt>
                <c:pt idx="82">
                  <c:v>-1.8405733333333332</c:v>
                </c:pt>
                <c:pt idx="83">
                  <c:v>-1.7139599999999999</c:v>
                </c:pt>
                <c:pt idx="84">
                  <c:v>-1.5477066666666666</c:v>
                </c:pt>
                <c:pt idx="85">
                  <c:v>-1.3684999999999998</c:v>
                </c:pt>
                <c:pt idx="86">
                  <c:v>-1.1413</c:v>
                </c:pt>
                <c:pt idx="87">
                  <c:v>-0.91560000000000008</c:v>
                </c:pt>
                <c:pt idx="88">
                  <c:v>-0.63</c:v>
                </c:pt>
                <c:pt idx="89">
                  <c:v>-0.44</c:v>
                </c:pt>
                <c:pt idx="90">
                  <c:v>-0.22080000000000002</c:v>
                </c:pt>
                <c:pt idx="91">
                  <c:v>-2.7900000000000001E-2</c:v>
                </c:pt>
                <c:pt idx="92">
                  <c:v>0.22366666666666668</c:v>
                </c:pt>
                <c:pt idx="93">
                  <c:v>0.39540000000000003</c:v>
                </c:pt>
                <c:pt idx="94">
                  <c:v>0.56584000000000012</c:v>
                </c:pt>
                <c:pt idx="95">
                  <c:v>0.79232000000000002</c:v>
                </c:pt>
                <c:pt idx="96">
                  <c:v>0.85224000000000011</c:v>
                </c:pt>
                <c:pt idx="97">
                  <c:v>0.84672000000000014</c:v>
                </c:pt>
                <c:pt idx="98">
                  <c:v>0.92964000000000002</c:v>
                </c:pt>
                <c:pt idx="99">
                  <c:v>0.95579999999999998</c:v>
                </c:pt>
                <c:pt idx="100">
                  <c:v>0.94241999999999981</c:v>
                </c:pt>
                <c:pt idx="101">
                  <c:v>0.96651333333333322</c:v>
                </c:pt>
                <c:pt idx="102">
                  <c:v>0.87733333333333319</c:v>
                </c:pt>
                <c:pt idx="103">
                  <c:v>0.87807999999999986</c:v>
                </c:pt>
                <c:pt idx="104">
                  <c:v>0.82386666666666664</c:v>
                </c:pt>
                <c:pt idx="105">
                  <c:v>0.80593333333333328</c:v>
                </c:pt>
                <c:pt idx="106">
                  <c:v>0.78969999999999996</c:v>
                </c:pt>
                <c:pt idx="107">
                  <c:v>0.78391999999999995</c:v>
                </c:pt>
                <c:pt idx="108">
                  <c:v>0.76691999999999994</c:v>
                </c:pt>
                <c:pt idx="109">
                  <c:v>0.7359</c:v>
                </c:pt>
                <c:pt idx="110">
                  <c:v>0.74390000000000001</c:v>
                </c:pt>
                <c:pt idx="111">
                  <c:v>0.71621999999999997</c:v>
                </c:pt>
                <c:pt idx="112">
                  <c:v>0.6830666666666666</c:v>
                </c:pt>
                <c:pt idx="113">
                  <c:v>0.64480000000000004</c:v>
                </c:pt>
                <c:pt idx="114">
                  <c:v>0.62039999999999995</c:v>
                </c:pt>
                <c:pt idx="115">
                  <c:v>0.61726666666666674</c:v>
                </c:pt>
                <c:pt idx="116">
                  <c:v>0.56366666666666665</c:v>
                </c:pt>
                <c:pt idx="117">
                  <c:v>0.5581666666666667</c:v>
                </c:pt>
                <c:pt idx="118">
                  <c:v>2.6266666666666664E-2</c:v>
                </c:pt>
                <c:pt idx="119">
                  <c:v>-6.7333333333333351E-3</c:v>
                </c:pt>
                <c:pt idx="120">
                  <c:v>-9.2466666666666669E-2</c:v>
                </c:pt>
                <c:pt idx="121">
                  <c:v>-0.11629333333333332</c:v>
                </c:pt>
                <c:pt idx="122">
                  <c:v>-0.13638666666666666</c:v>
                </c:pt>
                <c:pt idx="123">
                  <c:v>-0.14208000000000001</c:v>
                </c:pt>
                <c:pt idx="124">
                  <c:v>-0.15279999999999999</c:v>
                </c:pt>
                <c:pt idx="125">
                  <c:v>-0.19840000000000002</c:v>
                </c:pt>
                <c:pt idx="126">
                  <c:v>-0.27376</c:v>
                </c:pt>
                <c:pt idx="127">
                  <c:v>-0.26195999999999997</c:v>
                </c:pt>
                <c:pt idx="128">
                  <c:v>-0.23254666666666665</c:v>
                </c:pt>
                <c:pt idx="129">
                  <c:v>-0.22436</c:v>
                </c:pt>
                <c:pt idx="130">
                  <c:v>-0.22423333333333334</c:v>
                </c:pt>
                <c:pt idx="131">
                  <c:v>-0.21705333333333332</c:v>
                </c:pt>
                <c:pt idx="132">
                  <c:v>-0.20976666666666666</c:v>
                </c:pt>
                <c:pt idx="133">
                  <c:v>-0.18906000000000003</c:v>
                </c:pt>
                <c:pt idx="134">
                  <c:v>-0.17512</c:v>
                </c:pt>
                <c:pt idx="135">
                  <c:v>-0.14250000000000002</c:v>
                </c:pt>
                <c:pt idx="136">
                  <c:v>-9.7813333333333363E-2</c:v>
                </c:pt>
                <c:pt idx="137">
                  <c:v>-5.945333333333333E-2</c:v>
                </c:pt>
                <c:pt idx="138">
                  <c:v>-2.6006666666666664E-2</c:v>
                </c:pt>
                <c:pt idx="139">
                  <c:v>3.4200000000000055E-3</c:v>
                </c:pt>
                <c:pt idx="140">
                  <c:v>1.5500000000000005E-2</c:v>
                </c:pt>
                <c:pt idx="141">
                  <c:v>9.8999999999999991E-3</c:v>
                </c:pt>
                <c:pt idx="142">
                  <c:v>-8.6400000000000001E-3</c:v>
                </c:pt>
                <c:pt idx="143">
                  <c:v>-3.15E-2</c:v>
                </c:pt>
                <c:pt idx="144">
                  <c:v>-6.3E-2</c:v>
                </c:pt>
                <c:pt idx="145">
                  <c:v>-9.5760000000000012E-2</c:v>
                </c:pt>
                <c:pt idx="146">
                  <c:v>-0.12774666666666668</c:v>
                </c:pt>
                <c:pt idx="147">
                  <c:v>-0.16324000000000002</c:v>
                </c:pt>
                <c:pt idx="148">
                  <c:v>-0.18468000000000001</c:v>
                </c:pt>
                <c:pt idx="149">
                  <c:v>-0.20944000000000002</c:v>
                </c:pt>
                <c:pt idx="150">
                  <c:v>-0.25419999999999998</c:v>
                </c:pt>
                <c:pt idx="151">
                  <c:v>-0.31386666666666668</c:v>
                </c:pt>
                <c:pt idx="152">
                  <c:v>-0.35840000000000005</c:v>
                </c:pt>
                <c:pt idx="153">
                  <c:v>-0.42839999999999995</c:v>
                </c:pt>
                <c:pt idx="154">
                  <c:v>-0.43315999999999999</c:v>
                </c:pt>
                <c:pt idx="155">
                  <c:v>-0.4446</c:v>
                </c:pt>
                <c:pt idx="156">
                  <c:v>-0.48799999999999993</c:v>
                </c:pt>
                <c:pt idx="157">
                  <c:v>-0.52323999999999993</c:v>
                </c:pt>
              </c:numCache>
            </c:numRef>
          </c:xVal>
          <c:yVal>
            <c:numRef>
              <c:f>Qm_Summary!$I$170:$I$327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3235776"/>
        <c:axId val="133235384"/>
      </c:scatterChart>
      <c:valAx>
        <c:axId val="133235776"/>
        <c:scaling>
          <c:orientation val="minMax"/>
          <c:max val="3"/>
          <c:min val="-3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Vi</a:t>
                </a:r>
                <a:r>
                  <a:rPr lang="en-US" b="1" baseline="0"/>
                  <a:t> * Stage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0.47054081405968462"/>
              <c:y val="0.930174563591022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5384"/>
        <c:crosses val="autoZero"/>
        <c:crossBetween val="midCat"/>
      </c:valAx>
      <c:valAx>
        <c:axId val="133235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Measuired</a:t>
                </a:r>
                <a:r>
                  <a:rPr lang="en-US" b="1" baseline="0"/>
                  <a:t> Mean Velocity, ft/s</a:t>
                </a:r>
                <a:endParaRPr lang="en-US" b="1"/>
              </a:p>
            </c:rich>
          </c:tx>
          <c:layout>
            <c:manualLayout>
              <c:xMode val="edge"/>
              <c:yMode val="edge"/>
              <c:x val="1.284739877734719E-2"/>
              <c:y val="0.2755028439400186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low"/>
        <c:spPr>
          <a:noFill/>
          <a:ln w="19050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35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Residuals and Qm Number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9672405203234"/>
          <c:y val="9.2945945048008238E-2"/>
          <c:w val="0.8231931749369632"/>
          <c:h val="0.791358516894249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Qm_Summary!$A$170:$A$327</c:f>
              <c:numCache>
                <c:formatCode>General</c:formatCode>
                <c:ptCount val="158"/>
                <c:pt idx="0">
                  <c:v>162</c:v>
                </c:pt>
                <c:pt idx="1">
                  <c:v>163</c:v>
                </c:pt>
                <c:pt idx="2">
                  <c:v>164</c:v>
                </c:pt>
                <c:pt idx="3">
                  <c:v>165</c:v>
                </c:pt>
                <c:pt idx="4">
                  <c:v>166</c:v>
                </c:pt>
                <c:pt idx="5">
                  <c:v>167</c:v>
                </c:pt>
                <c:pt idx="6">
                  <c:v>168</c:v>
                </c:pt>
                <c:pt idx="7">
                  <c:v>169</c:v>
                </c:pt>
                <c:pt idx="8">
                  <c:v>170</c:v>
                </c:pt>
                <c:pt idx="9">
                  <c:v>171</c:v>
                </c:pt>
                <c:pt idx="10">
                  <c:v>172</c:v>
                </c:pt>
                <c:pt idx="11">
                  <c:v>173</c:v>
                </c:pt>
                <c:pt idx="12">
                  <c:v>174</c:v>
                </c:pt>
                <c:pt idx="13">
                  <c:v>175</c:v>
                </c:pt>
                <c:pt idx="14">
                  <c:v>176</c:v>
                </c:pt>
                <c:pt idx="15">
                  <c:v>177</c:v>
                </c:pt>
                <c:pt idx="16">
                  <c:v>178</c:v>
                </c:pt>
                <c:pt idx="17">
                  <c:v>179</c:v>
                </c:pt>
                <c:pt idx="18">
                  <c:v>180</c:v>
                </c:pt>
                <c:pt idx="19">
                  <c:v>181</c:v>
                </c:pt>
                <c:pt idx="20">
                  <c:v>182</c:v>
                </c:pt>
                <c:pt idx="21">
                  <c:v>183</c:v>
                </c:pt>
                <c:pt idx="22">
                  <c:v>184</c:v>
                </c:pt>
                <c:pt idx="23">
                  <c:v>185</c:v>
                </c:pt>
                <c:pt idx="24">
                  <c:v>186</c:v>
                </c:pt>
                <c:pt idx="25">
                  <c:v>187</c:v>
                </c:pt>
                <c:pt idx="26">
                  <c:v>188</c:v>
                </c:pt>
                <c:pt idx="27">
                  <c:v>189</c:v>
                </c:pt>
                <c:pt idx="28">
                  <c:v>190</c:v>
                </c:pt>
                <c:pt idx="29">
                  <c:v>191</c:v>
                </c:pt>
                <c:pt idx="30">
                  <c:v>192</c:v>
                </c:pt>
                <c:pt idx="31">
                  <c:v>193</c:v>
                </c:pt>
                <c:pt idx="32">
                  <c:v>194</c:v>
                </c:pt>
                <c:pt idx="33">
                  <c:v>195</c:v>
                </c:pt>
                <c:pt idx="34">
                  <c:v>196</c:v>
                </c:pt>
                <c:pt idx="35">
                  <c:v>197</c:v>
                </c:pt>
                <c:pt idx="36">
                  <c:v>198</c:v>
                </c:pt>
                <c:pt idx="37">
                  <c:v>199</c:v>
                </c:pt>
                <c:pt idx="38">
                  <c:v>200</c:v>
                </c:pt>
                <c:pt idx="39">
                  <c:v>201</c:v>
                </c:pt>
                <c:pt idx="40">
                  <c:v>202</c:v>
                </c:pt>
                <c:pt idx="41">
                  <c:v>203</c:v>
                </c:pt>
                <c:pt idx="42">
                  <c:v>204</c:v>
                </c:pt>
                <c:pt idx="43">
                  <c:v>205</c:v>
                </c:pt>
                <c:pt idx="44">
                  <c:v>206</c:v>
                </c:pt>
                <c:pt idx="45">
                  <c:v>207</c:v>
                </c:pt>
                <c:pt idx="46">
                  <c:v>208</c:v>
                </c:pt>
                <c:pt idx="47">
                  <c:v>209</c:v>
                </c:pt>
                <c:pt idx="48">
                  <c:v>210</c:v>
                </c:pt>
                <c:pt idx="49">
                  <c:v>211</c:v>
                </c:pt>
                <c:pt idx="50">
                  <c:v>212</c:v>
                </c:pt>
                <c:pt idx="51">
                  <c:v>213</c:v>
                </c:pt>
                <c:pt idx="52">
                  <c:v>214</c:v>
                </c:pt>
                <c:pt idx="53">
                  <c:v>215</c:v>
                </c:pt>
                <c:pt idx="54">
                  <c:v>216</c:v>
                </c:pt>
                <c:pt idx="55">
                  <c:v>217</c:v>
                </c:pt>
                <c:pt idx="56">
                  <c:v>218</c:v>
                </c:pt>
                <c:pt idx="57">
                  <c:v>219</c:v>
                </c:pt>
                <c:pt idx="58">
                  <c:v>220</c:v>
                </c:pt>
                <c:pt idx="59">
                  <c:v>221</c:v>
                </c:pt>
                <c:pt idx="60">
                  <c:v>222</c:v>
                </c:pt>
                <c:pt idx="61">
                  <c:v>223</c:v>
                </c:pt>
                <c:pt idx="62">
                  <c:v>224</c:v>
                </c:pt>
                <c:pt idx="63">
                  <c:v>225</c:v>
                </c:pt>
                <c:pt idx="64">
                  <c:v>226</c:v>
                </c:pt>
                <c:pt idx="65">
                  <c:v>227</c:v>
                </c:pt>
                <c:pt idx="66">
                  <c:v>228</c:v>
                </c:pt>
                <c:pt idx="67">
                  <c:v>229</c:v>
                </c:pt>
                <c:pt idx="68">
                  <c:v>230</c:v>
                </c:pt>
                <c:pt idx="69">
                  <c:v>231</c:v>
                </c:pt>
                <c:pt idx="70">
                  <c:v>232</c:v>
                </c:pt>
                <c:pt idx="71">
                  <c:v>233</c:v>
                </c:pt>
                <c:pt idx="72">
                  <c:v>234</c:v>
                </c:pt>
                <c:pt idx="73">
                  <c:v>235</c:v>
                </c:pt>
                <c:pt idx="74">
                  <c:v>236</c:v>
                </c:pt>
                <c:pt idx="75">
                  <c:v>237</c:v>
                </c:pt>
                <c:pt idx="76">
                  <c:v>238</c:v>
                </c:pt>
                <c:pt idx="77">
                  <c:v>239</c:v>
                </c:pt>
                <c:pt idx="78">
                  <c:v>240</c:v>
                </c:pt>
                <c:pt idx="79">
                  <c:v>241</c:v>
                </c:pt>
                <c:pt idx="80">
                  <c:v>242</c:v>
                </c:pt>
                <c:pt idx="81">
                  <c:v>243</c:v>
                </c:pt>
                <c:pt idx="82">
                  <c:v>244</c:v>
                </c:pt>
                <c:pt idx="83">
                  <c:v>245</c:v>
                </c:pt>
                <c:pt idx="84">
                  <c:v>246</c:v>
                </c:pt>
                <c:pt idx="85">
                  <c:v>247</c:v>
                </c:pt>
                <c:pt idx="86">
                  <c:v>248</c:v>
                </c:pt>
                <c:pt idx="87">
                  <c:v>249</c:v>
                </c:pt>
                <c:pt idx="88">
                  <c:v>250</c:v>
                </c:pt>
                <c:pt idx="89">
                  <c:v>251</c:v>
                </c:pt>
                <c:pt idx="90">
                  <c:v>252</c:v>
                </c:pt>
                <c:pt idx="91">
                  <c:v>253</c:v>
                </c:pt>
                <c:pt idx="92">
                  <c:v>254</c:v>
                </c:pt>
                <c:pt idx="93">
                  <c:v>255</c:v>
                </c:pt>
                <c:pt idx="94">
                  <c:v>256</c:v>
                </c:pt>
                <c:pt idx="95">
                  <c:v>257</c:v>
                </c:pt>
                <c:pt idx="96">
                  <c:v>258</c:v>
                </c:pt>
                <c:pt idx="97">
                  <c:v>259</c:v>
                </c:pt>
                <c:pt idx="98">
                  <c:v>260</c:v>
                </c:pt>
                <c:pt idx="99">
                  <c:v>261</c:v>
                </c:pt>
                <c:pt idx="100">
                  <c:v>262</c:v>
                </c:pt>
                <c:pt idx="101">
                  <c:v>263</c:v>
                </c:pt>
                <c:pt idx="102">
                  <c:v>264</c:v>
                </c:pt>
                <c:pt idx="103">
                  <c:v>265</c:v>
                </c:pt>
                <c:pt idx="104">
                  <c:v>266</c:v>
                </c:pt>
                <c:pt idx="105">
                  <c:v>267</c:v>
                </c:pt>
                <c:pt idx="106">
                  <c:v>268</c:v>
                </c:pt>
                <c:pt idx="107">
                  <c:v>269</c:v>
                </c:pt>
                <c:pt idx="108">
                  <c:v>270</c:v>
                </c:pt>
                <c:pt idx="109">
                  <c:v>271</c:v>
                </c:pt>
                <c:pt idx="110">
                  <c:v>272</c:v>
                </c:pt>
                <c:pt idx="111">
                  <c:v>273</c:v>
                </c:pt>
                <c:pt idx="112">
                  <c:v>274</c:v>
                </c:pt>
                <c:pt idx="113">
                  <c:v>275</c:v>
                </c:pt>
                <c:pt idx="114">
                  <c:v>276</c:v>
                </c:pt>
                <c:pt idx="115">
                  <c:v>277</c:v>
                </c:pt>
                <c:pt idx="116">
                  <c:v>278</c:v>
                </c:pt>
                <c:pt idx="117">
                  <c:v>279</c:v>
                </c:pt>
                <c:pt idx="118">
                  <c:v>280</c:v>
                </c:pt>
                <c:pt idx="119">
                  <c:v>281</c:v>
                </c:pt>
                <c:pt idx="120">
                  <c:v>282</c:v>
                </c:pt>
                <c:pt idx="121">
                  <c:v>283</c:v>
                </c:pt>
                <c:pt idx="122">
                  <c:v>284</c:v>
                </c:pt>
                <c:pt idx="123">
                  <c:v>285</c:v>
                </c:pt>
                <c:pt idx="124">
                  <c:v>286</c:v>
                </c:pt>
                <c:pt idx="125">
                  <c:v>287</c:v>
                </c:pt>
                <c:pt idx="126">
                  <c:v>288</c:v>
                </c:pt>
                <c:pt idx="127">
                  <c:v>289</c:v>
                </c:pt>
                <c:pt idx="128">
                  <c:v>290</c:v>
                </c:pt>
                <c:pt idx="129">
                  <c:v>291</c:v>
                </c:pt>
                <c:pt idx="130">
                  <c:v>292</c:v>
                </c:pt>
                <c:pt idx="131">
                  <c:v>293</c:v>
                </c:pt>
                <c:pt idx="132">
                  <c:v>294</c:v>
                </c:pt>
                <c:pt idx="133">
                  <c:v>295</c:v>
                </c:pt>
                <c:pt idx="134">
                  <c:v>296</c:v>
                </c:pt>
                <c:pt idx="135">
                  <c:v>297</c:v>
                </c:pt>
                <c:pt idx="136">
                  <c:v>298</c:v>
                </c:pt>
                <c:pt idx="137">
                  <c:v>299</c:v>
                </c:pt>
                <c:pt idx="138">
                  <c:v>300</c:v>
                </c:pt>
                <c:pt idx="139">
                  <c:v>301</c:v>
                </c:pt>
                <c:pt idx="140">
                  <c:v>302</c:v>
                </c:pt>
                <c:pt idx="141">
                  <c:v>303</c:v>
                </c:pt>
                <c:pt idx="142">
                  <c:v>304</c:v>
                </c:pt>
                <c:pt idx="143">
                  <c:v>305</c:v>
                </c:pt>
                <c:pt idx="144">
                  <c:v>306</c:v>
                </c:pt>
                <c:pt idx="145">
                  <c:v>307</c:v>
                </c:pt>
                <c:pt idx="146">
                  <c:v>308</c:v>
                </c:pt>
                <c:pt idx="147">
                  <c:v>309</c:v>
                </c:pt>
                <c:pt idx="148">
                  <c:v>310</c:v>
                </c:pt>
                <c:pt idx="149">
                  <c:v>311</c:v>
                </c:pt>
                <c:pt idx="150">
                  <c:v>312</c:v>
                </c:pt>
                <c:pt idx="151">
                  <c:v>313</c:v>
                </c:pt>
                <c:pt idx="152">
                  <c:v>314</c:v>
                </c:pt>
                <c:pt idx="153">
                  <c:v>315</c:v>
                </c:pt>
                <c:pt idx="154">
                  <c:v>316</c:v>
                </c:pt>
                <c:pt idx="155">
                  <c:v>317</c:v>
                </c:pt>
                <c:pt idx="156">
                  <c:v>318</c:v>
                </c:pt>
                <c:pt idx="157">
                  <c:v>319</c:v>
                </c:pt>
              </c:numCache>
            </c:numRef>
          </c:xVal>
          <c:yVal>
            <c:numRef>
              <c:f>Rating_2!$G$28:$G$185</c:f>
              <c:numCache>
                <c:formatCode>General</c:formatCode>
                <c:ptCount val="158"/>
                <c:pt idx="0">
                  <c:v>6.7924665137807816E-2</c:v>
                </c:pt>
                <c:pt idx="1">
                  <c:v>5.4353461131462222E-3</c:v>
                </c:pt>
                <c:pt idx="2">
                  <c:v>1.6383624393099483E-2</c:v>
                </c:pt>
                <c:pt idx="3">
                  <c:v>3.960323650764308E-2</c:v>
                </c:pt>
                <c:pt idx="4">
                  <c:v>-3.1594866321427384E-2</c:v>
                </c:pt>
                <c:pt idx="5">
                  <c:v>2.2443165745563709E-2</c:v>
                </c:pt>
                <c:pt idx="6">
                  <c:v>4.2668579994708633E-2</c:v>
                </c:pt>
                <c:pt idx="7">
                  <c:v>8.632605558945361E-2</c:v>
                </c:pt>
                <c:pt idx="8">
                  <c:v>-0.13022162444559804</c:v>
                </c:pt>
                <c:pt idx="9">
                  <c:v>-0.14284701215581275</c:v>
                </c:pt>
                <c:pt idx="10">
                  <c:v>-0.11176331106689474</c:v>
                </c:pt>
                <c:pt idx="11">
                  <c:v>-6.2098153235145004E-2</c:v>
                </c:pt>
                <c:pt idx="12">
                  <c:v>-4.7774386378059086E-2</c:v>
                </c:pt>
                <c:pt idx="13">
                  <c:v>-3.59600681393486E-2</c:v>
                </c:pt>
                <c:pt idx="14">
                  <c:v>-7.3252587623289678E-2</c:v>
                </c:pt>
                <c:pt idx="15">
                  <c:v>-1.5022517842865346E-2</c:v>
                </c:pt>
                <c:pt idx="16">
                  <c:v>0.13634909304169995</c:v>
                </c:pt>
                <c:pt idx="17">
                  <c:v>7.4810179575921065E-2</c:v>
                </c:pt>
                <c:pt idx="18">
                  <c:v>0.10220659017572098</c:v>
                </c:pt>
                <c:pt idx="19">
                  <c:v>0.1396516299491557</c:v>
                </c:pt>
                <c:pt idx="20">
                  <c:v>0.19750185157993938</c:v>
                </c:pt>
                <c:pt idx="21">
                  <c:v>0.12674018263744313</c:v>
                </c:pt>
                <c:pt idx="22">
                  <c:v>0.10281118303612846</c:v>
                </c:pt>
                <c:pt idx="23">
                  <c:v>0.14051767451707642</c:v>
                </c:pt>
                <c:pt idx="24">
                  <c:v>3.1770207015914265E-3</c:v>
                </c:pt>
                <c:pt idx="25">
                  <c:v>5.8059370530781695E-2</c:v>
                </c:pt>
                <c:pt idx="26">
                  <c:v>0.11412420900756326</c:v>
                </c:pt>
                <c:pt idx="27">
                  <c:v>6.8878674578544075E-2</c:v>
                </c:pt>
                <c:pt idx="28">
                  <c:v>-0.22134387738862449</c:v>
                </c:pt>
                <c:pt idx="29">
                  <c:v>-0.18127059341461216</c:v>
                </c:pt>
                <c:pt idx="30">
                  <c:v>-0.10387979894863608</c:v>
                </c:pt>
                <c:pt idx="31">
                  <c:v>-0.11666914972090114</c:v>
                </c:pt>
                <c:pt idx="32">
                  <c:v>-7.5234316448684502E-2</c:v>
                </c:pt>
                <c:pt idx="33">
                  <c:v>-0.10366034420781889</c:v>
                </c:pt>
                <c:pt idx="34">
                  <c:v>-9.7835833350349732E-2</c:v>
                </c:pt>
                <c:pt idx="35">
                  <c:v>-9.0427341207801382E-2</c:v>
                </c:pt>
                <c:pt idx="36">
                  <c:v>-5.6874428301003865E-2</c:v>
                </c:pt>
                <c:pt idx="37">
                  <c:v>-5.750889141138904E-2</c:v>
                </c:pt>
                <c:pt idx="38">
                  <c:v>-1.5984660882309099E-2</c:v>
                </c:pt>
                <c:pt idx="39">
                  <c:v>-4.8466147024677664E-2</c:v>
                </c:pt>
                <c:pt idx="40">
                  <c:v>-6.8595122417609566E-3</c:v>
                </c:pt>
                <c:pt idx="41">
                  <c:v>3.1467849709976292E-3</c:v>
                </c:pt>
                <c:pt idx="42">
                  <c:v>-6.5019904518934357E-2</c:v>
                </c:pt>
                <c:pt idx="43">
                  <c:v>-9.0918982966583517E-3</c:v>
                </c:pt>
                <c:pt idx="44">
                  <c:v>-0.1570162710032727</c:v>
                </c:pt>
                <c:pt idx="45">
                  <c:v>-5.9658150520342505E-2</c:v>
                </c:pt>
                <c:pt idx="46">
                  <c:v>-5.8731440667661505E-2</c:v>
                </c:pt>
                <c:pt idx="47">
                  <c:v>0.12728664417518987</c:v>
                </c:pt>
                <c:pt idx="48">
                  <c:v>-9.1741055247684722E-2</c:v>
                </c:pt>
                <c:pt idx="49">
                  <c:v>-9.8319500348610367E-2</c:v>
                </c:pt>
                <c:pt idx="50">
                  <c:v>-4.400752303428801E-2</c:v>
                </c:pt>
                <c:pt idx="51">
                  <c:v>5.5311104161108737E-3</c:v>
                </c:pt>
                <c:pt idx="52">
                  <c:v>-7.7818201650500685E-2</c:v>
                </c:pt>
                <c:pt idx="53">
                  <c:v>-6.9804243660144927E-2</c:v>
                </c:pt>
                <c:pt idx="54">
                  <c:v>-4.8474277777698971E-2</c:v>
                </c:pt>
                <c:pt idx="55">
                  <c:v>-5.503589027578526E-3</c:v>
                </c:pt>
                <c:pt idx="56">
                  <c:v>6.1997763840859532E-2</c:v>
                </c:pt>
                <c:pt idx="57">
                  <c:v>5.5542700477362761E-2</c:v>
                </c:pt>
                <c:pt idx="58">
                  <c:v>0.10533435927495161</c:v>
                </c:pt>
                <c:pt idx="59">
                  <c:v>3.3888194652373471E-2</c:v>
                </c:pt>
                <c:pt idx="60">
                  <c:v>3.3848068270324161E-2</c:v>
                </c:pt>
                <c:pt idx="61">
                  <c:v>8.7895756395984126E-2</c:v>
                </c:pt>
                <c:pt idx="62">
                  <c:v>7.0343787573236671E-2</c:v>
                </c:pt>
                <c:pt idx="63">
                  <c:v>9.68234905367793E-2</c:v>
                </c:pt>
                <c:pt idx="64">
                  <c:v>0.17155846080133275</c:v>
                </c:pt>
                <c:pt idx="65">
                  <c:v>0.17787133300714952</c:v>
                </c:pt>
                <c:pt idx="66">
                  <c:v>0.10579093479630042</c:v>
                </c:pt>
                <c:pt idx="67">
                  <c:v>9.0007276435334349E-2</c:v>
                </c:pt>
                <c:pt idx="68">
                  <c:v>0.12299473319282939</c:v>
                </c:pt>
                <c:pt idx="69">
                  <c:v>8.5298487608529205E-2</c:v>
                </c:pt>
                <c:pt idx="70">
                  <c:v>7.0182886626080521E-2</c:v>
                </c:pt>
                <c:pt idx="71">
                  <c:v>7.2555630306484931E-2</c:v>
                </c:pt>
                <c:pt idx="72">
                  <c:v>0.10312658723877988</c:v>
                </c:pt>
                <c:pt idx="73">
                  <c:v>6.5712490839058946E-2</c:v>
                </c:pt>
                <c:pt idx="74">
                  <c:v>5.9696596406622948E-2</c:v>
                </c:pt>
                <c:pt idx="75">
                  <c:v>7.4020999758975803E-2</c:v>
                </c:pt>
                <c:pt idx="76">
                  <c:v>5.1195417822942124E-2</c:v>
                </c:pt>
                <c:pt idx="77">
                  <c:v>9.082552589663262E-2</c:v>
                </c:pt>
                <c:pt idx="78">
                  <c:v>5.1594507869585859E-2</c:v>
                </c:pt>
                <c:pt idx="79">
                  <c:v>1.109045094497163E-2</c:v>
                </c:pt>
                <c:pt idx="80">
                  <c:v>1.1075903493581452E-2</c:v>
                </c:pt>
                <c:pt idx="81">
                  <c:v>1.0940300626872901E-2</c:v>
                </c:pt>
                <c:pt idx="82">
                  <c:v>-4.8086165714842144E-2</c:v>
                </c:pt>
                <c:pt idx="83">
                  <c:v>2.0971099213493716E-2</c:v>
                </c:pt>
                <c:pt idx="84">
                  <c:v>8.2595233251328004E-3</c:v>
                </c:pt>
                <c:pt idx="85">
                  <c:v>1.2298152200168944E-2</c:v>
                </c:pt>
                <c:pt idx="86">
                  <c:v>7.5524568874786313E-3</c:v>
                </c:pt>
                <c:pt idx="87">
                  <c:v>2.879411274456789E-3</c:v>
                </c:pt>
                <c:pt idx="88">
                  <c:v>4.1192173851912206E-2</c:v>
                </c:pt>
                <c:pt idx="89">
                  <c:v>1.2062943294531447E-2</c:v>
                </c:pt>
                <c:pt idx="90">
                  <c:v>-1.0378046162969889E-3</c:v>
                </c:pt>
                <c:pt idx="91">
                  <c:v>-3.3276142050154681E-2</c:v>
                </c:pt>
                <c:pt idx="92">
                  <c:v>5.4854473825935557E-2</c:v>
                </c:pt>
                <c:pt idx="93">
                  <c:v>5.1966884883951847E-2</c:v>
                </c:pt>
                <c:pt idx="94">
                  <c:v>5.4024203058117282E-2</c:v>
                </c:pt>
                <c:pt idx="95">
                  <c:v>9.2981963734051987E-2</c:v>
                </c:pt>
                <c:pt idx="96">
                  <c:v>7.7128188745697823E-2</c:v>
                </c:pt>
                <c:pt idx="97">
                  <c:v>1.9370392518942348E-2</c:v>
                </c:pt>
                <c:pt idx="98">
                  <c:v>0.12395212603166028</c:v>
                </c:pt>
                <c:pt idx="99">
                  <c:v>5.319002802718531E-2</c:v>
                </c:pt>
                <c:pt idx="100">
                  <c:v>9.7018889595275271E-2</c:v>
                </c:pt>
                <c:pt idx="101">
                  <c:v>0.15354445766026603</c:v>
                </c:pt>
                <c:pt idx="102">
                  <c:v>2.3642938137754754E-2</c:v>
                </c:pt>
                <c:pt idx="103">
                  <c:v>6.5666450428233603E-2</c:v>
                </c:pt>
                <c:pt idx="104">
                  <c:v>1.4390798548625128E-2</c:v>
                </c:pt>
                <c:pt idx="105">
                  <c:v>5.802142141106903E-2</c:v>
                </c:pt>
                <c:pt idx="106">
                  <c:v>1.8901300497990547E-2</c:v>
                </c:pt>
                <c:pt idx="107">
                  <c:v>1.4176607844354594E-2</c:v>
                </c:pt>
                <c:pt idx="108">
                  <c:v>4.9161540771764489E-2</c:v>
                </c:pt>
                <c:pt idx="109">
                  <c:v>2.2354379666775781E-2</c:v>
                </c:pt>
                <c:pt idx="110">
                  <c:v>-1.0408432522990285E-2</c:v>
                </c:pt>
                <c:pt idx="111">
                  <c:v>2.4128251016463986E-2</c:v>
                </c:pt>
                <c:pt idx="112">
                  <c:v>0.10748297767997483</c:v>
                </c:pt>
                <c:pt idx="113">
                  <c:v>-2.0196920993966305E-2</c:v>
                </c:pt>
                <c:pt idx="114">
                  <c:v>0.1073623937715058</c:v>
                </c:pt>
                <c:pt idx="115">
                  <c:v>1.7771317801574149E-2</c:v>
                </c:pt>
                <c:pt idx="116">
                  <c:v>-5.5693768263834098E-2</c:v>
                </c:pt>
                <c:pt idx="117">
                  <c:v>-3.8594666397269162E-2</c:v>
                </c:pt>
                <c:pt idx="118">
                  <c:v>-6.7277692263687738E-2</c:v>
                </c:pt>
                <c:pt idx="119">
                  <c:v>-4.1823052457450105E-2</c:v>
                </c:pt>
                <c:pt idx="120">
                  <c:v>-0.13206474336031304</c:v>
                </c:pt>
                <c:pt idx="121">
                  <c:v>-3.3812549762320288E-2</c:v>
                </c:pt>
                <c:pt idx="122">
                  <c:v>-0.1357340821154629</c:v>
                </c:pt>
                <c:pt idx="123">
                  <c:v>-0.1329961776769979</c:v>
                </c:pt>
                <c:pt idx="124">
                  <c:v>-8.0489645800934762E-2</c:v>
                </c:pt>
                <c:pt idx="125">
                  <c:v>-0.12071902772487397</c:v>
                </c:pt>
                <c:pt idx="126">
                  <c:v>-1.9831242173825592E-2</c:v>
                </c:pt>
                <c:pt idx="127">
                  <c:v>-9.944838503864073E-3</c:v>
                </c:pt>
                <c:pt idx="128">
                  <c:v>-7.2838689839201942E-2</c:v>
                </c:pt>
                <c:pt idx="129">
                  <c:v>-2.8509926201633284E-2</c:v>
                </c:pt>
                <c:pt idx="130">
                  <c:v>-2.059563027885547E-2</c:v>
                </c:pt>
                <c:pt idx="131">
                  <c:v>-0.10680100777211021</c:v>
                </c:pt>
                <c:pt idx="132">
                  <c:v>4.7645948425198759E-2</c:v>
                </c:pt>
                <c:pt idx="133">
                  <c:v>-6.4297862398967176E-2</c:v>
                </c:pt>
                <c:pt idx="134">
                  <c:v>-2.2341572218366856E-2</c:v>
                </c:pt>
                <c:pt idx="135">
                  <c:v>-4.3331417702854091E-2</c:v>
                </c:pt>
                <c:pt idx="136">
                  <c:v>-6.6642689544118561E-2</c:v>
                </c:pt>
                <c:pt idx="137">
                  <c:v>-7.5913687310833144E-2</c:v>
                </c:pt>
                <c:pt idx="138">
                  <c:v>-7.4372429352068892E-2</c:v>
                </c:pt>
                <c:pt idx="139">
                  <c:v>-9.2675436055567384E-2</c:v>
                </c:pt>
                <c:pt idx="140">
                  <c:v>-0.10862359888936196</c:v>
                </c:pt>
                <c:pt idx="141">
                  <c:v>-7.5717069065570297E-2</c:v>
                </c:pt>
                <c:pt idx="142">
                  <c:v>-9.7720307323996142E-2</c:v>
                </c:pt>
                <c:pt idx="143">
                  <c:v>-7.3963109787308662E-2</c:v>
                </c:pt>
                <c:pt idx="144">
                  <c:v>-7.8173667766214094E-2</c:v>
                </c:pt>
                <c:pt idx="145">
                  <c:v>-7.1979955072691948E-2</c:v>
                </c:pt>
                <c:pt idx="146">
                  <c:v>3.3731607756424253E-3</c:v>
                </c:pt>
                <c:pt idx="147">
                  <c:v>-1.1077230799320659E-2</c:v>
                </c:pt>
                <c:pt idx="148">
                  <c:v>3.4289847323250355E-2</c:v>
                </c:pt>
                <c:pt idx="149">
                  <c:v>5.3001748580970398E-2</c:v>
                </c:pt>
                <c:pt idx="150">
                  <c:v>-9.3930368582295642E-3</c:v>
                </c:pt>
                <c:pt idx="151">
                  <c:v>-3.7504373421751835E-2</c:v>
                </c:pt>
                <c:pt idx="152">
                  <c:v>-5.3490404041155126E-2</c:v>
                </c:pt>
                <c:pt idx="153">
                  <c:v>-0.16008914736731705</c:v>
                </c:pt>
                <c:pt idx="154">
                  <c:v>-6.6418681457584228E-2</c:v>
                </c:pt>
                <c:pt idx="155">
                  <c:v>4.8912354987232787E-3</c:v>
                </c:pt>
                <c:pt idx="156">
                  <c:v>-3.3157798486059264E-2</c:v>
                </c:pt>
                <c:pt idx="157">
                  <c:v>-6.2948044456764052E-2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29792"/>
        <c:axId val="132929008"/>
      </c:scatterChart>
      <c:valAx>
        <c:axId val="132929792"/>
        <c:scaling>
          <c:orientation val="minMax"/>
          <c:min val="150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Measurement Number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929008"/>
        <c:crosses val="autoZero"/>
        <c:crossBetween val="midCat"/>
      </c:valAx>
      <c:valAx>
        <c:axId val="1329290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Residuals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43521510142358033"/>
            </c:manualLayout>
          </c:layout>
          <c:overlay val="0"/>
        </c:title>
        <c:numFmt formatCode="#,##0.00" sourceLinked="0"/>
        <c:majorTickMark val="in"/>
        <c:minorTickMark val="none"/>
        <c:tickLblPos val="low"/>
        <c:spPr>
          <a:ln w="15875">
            <a:solidFill>
              <a:schemeClr val="tx1"/>
            </a:solidFill>
          </a:ln>
        </c:spPr>
        <c:crossAx val="132929792"/>
        <c:crosses val="autoZero"/>
        <c:crossBetween val="midCat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Residuals and Stage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249672405203234"/>
          <c:y val="9.2945945048008238E-2"/>
          <c:w val="0.8231931749369632"/>
          <c:h val="0.79135851689424908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xVal>
            <c:numRef>
              <c:f>Qm_Summary!$V$170:$V$327</c:f>
              <c:numCache>
                <c:formatCode>0.00</c:formatCode>
                <c:ptCount val="158"/>
                <c:pt idx="0">
                  <c:v>-0.83763999999999994</c:v>
                </c:pt>
                <c:pt idx="1">
                  <c:v>-0.86680000000000001</c:v>
                </c:pt>
                <c:pt idx="2">
                  <c:v>-0.84919999999999995</c:v>
                </c:pt>
                <c:pt idx="3">
                  <c:v>-0.89700000000000002</c:v>
                </c:pt>
                <c:pt idx="4">
                  <c:v>-4.3499999999999997E-2</c:v>
                </c:pt>
                <c:pt idx="5">
                  <c:v>-7.4499999999999997E-2</c:v>
                </c:pt>
                <c:pt idx="6">
                  <c:v>-0.1404</c:v>
                </c:pt>
                <c:pt idx="7">
                  <c:v>-0.17270000000000002</c:v>
                </c:pt>
                <c:pt idx="8">
                  <c:v>-2.702</c:v>
                </c:pt>
                <c:pt idx="9">
                  <c:v>-2.6930999999999998</c:v>
                </c:pt>
                <c:pt idx="10">
                  <c:v>-2.7215999999999996</c:v>
                </c:pt>
                <c:pt idx="11">
                  <c:v>-2.774</c:v>
                </c:pt>
                <c:pt idx="12">
                  <c:v>-0.53899999999999992</c:v>
                </c:pt>
                <c:pt idx="13">
                  <c:v>-0.56879999999999997</c:v>
                </c:pt>
                <c:pt idx="14">
                  <c:v>-0.54720000000000002</c:v>
                </c:pt>
                <c:pt idx="15">
                  <c:v>-0.56979999999999997</c:v>
                </c:pt>
                <c:pt idx="16">
                  <c:v>-0.90629999999999999</c:v>
                </c:pt>
                <c:pt idx="17">
                  <c:v>-0.90629999999999999</c:v>
                </c:pt>
                <c:pt idx="18">
                  <c:v>-0.9234</c:v>
                </c:pt>
                <c:pt idx="19">
                  <c:v>-0.93420000000000003</c:v>
                </c:pt>
                <c:pt idx="20">
                  <c:v>0.10400000000000001</c:v>
                </c:pt>
                <c:pt idx="21">
                  <c:v>7.1999999999999995E-2</c:v>
                </c:pt>
                <c:pt idx="22">
                  <c:v>4.9599999999999998E-2</c:v>
                </c:pt>
                <c:pt idx="23">
                  <c:v>1.2800000000000001E-2</c:v>
                </c:pt>
                <c:pt idx="24">
                  <c:v>0.13600000000000001</c:v>
                </c:pt>
                <c:pt idx="25">
                  <c:v>0.14489999999999997</c:v>
                </c:pt>
                <c:pt idx="26">
                  <c:v>0.1452</c:v>
                </c:pt>
                <c:pt idx="27">
                  <c:v>0.12959999999999999</c:v>
                </c:pt>
                <c:pt idx="28">
                  <c:v>-0.65790000000000004</c:v>
                </c:pt>
                <c:pt idx="29">
                  <c:v>-0.65</c:v>
                </c:pt>
                <c:pt idx="30">
                  <c:v>-0.66250000000000009</c:v>
                </c:pt>
                <c:pt idx="31">
                  <c:v>-0.66960000000000008</c:v>
                </c:pt>
                <c:pt idx="32">
                  <c:v>0.18457599999999999</c:v>
                </c:pt>
                <c:pt idx="33">
                  <c:v>0.18060000000000001</c:v>
                </c:pt>
                <c:pt idx="34">
                  <c:v>0.18148</c:v>
                </c:pt>
                <c:pt idx="35">
                  <c:v>0.17430000000000001</c:v>
                </c:pt>
                <c:pt idx="36">
                  <c:v>-0.36569142857142856</c:v>
                </c:pt>
                <c:pt idx="37">
                  <c:v>-0.41198142857142867</c:v>
                </c:pt>
                <c:pt idx="38">
                  <c:v>-0.43740666666666667</c:v>
                </c:pt>
                <c:pt idx="39">
                  <c:v>-0.46143750000000006</c:v>
                </c:pt>
                <c:pt idx="40">
                  <c:v>-0.49709000000000003</c:v>
                </c:pt>
                <c:pt idx="41">
                  <c:v>-0.50609000000000004</c:v>
                </c:pt>
                <c:pt idx="42">
                  <c:v>-0.50344</c:v>
                </c:pt>
                <c:pt idx="43">
                  <c:v>-0.50557500000000011</c:v>
                </c:pt>
                <c:pt idx="44">
                  <c:v>-0.68514800000000009</c:v>
                </c:pt>
                <c:pt idx="45">
                  <c:v>-0.12578</c:v>
                </c:pt>
                <c:pt idx="46">
                  <c:v>0.39200000000000002</c:v>
                </c:pt>
                <c:pt idx="47">
                  <c:v>0.95140000000000002</c:v>
                </c:pt>
                <c:pt idx="48">
                  <c:v>-0.75226799999999994</c:v>
                </c:pt>
                <c:pt idx="49">
                  <c:v>-0.79758714285714305</c:v>
                </c:pt>
                <c:pt idx="50">
                  <c:v>-0.82601625000000012</c:v>
                </c:pt>
                <c:pt idx="51">
                  <c:v>-0.84781666666666666</c:v>
                </c:pt>
                <c:pt idx="52">
                  <c:v>-0.98774199999999979</c:v>
                </c:pt>
                <c:pt idx="53">
                  <c:v>-1.0069950000000001</c:v>
                </c:pt>
                <c:pt idx="54">
                  <c:v>-1.0198499999999999</c:v>
                </c:pt>
                <c:pt idx="55">
                  <c:v>-1.0204266666666668</c:v>
                </c:pt>
                <c:pt idx="56">
                  <c:v>-0.71587999999999996</c:v>
                </c:pt>
                <c:pt idx="57">
                  <c:v>-0.75173200000000018</c:v>
                </c:pt>
                <c:pt idx="58">
                  <c:v>-0.79157916666666672</c:v>
                </c:pt>
                <c:pt idx="59">
                  <c:v>-0.85266666666666679</c:v>
                </c:pt>
                <c:pt idx="60">
                  <c:v>-1.1020799999999999</c:v>
                </c:pt>
                <c:pt idx="61">
                  <c:v>-1.1012400000000002</c:v>
                </c:pt>
                <c:pt idx="62">
                  <c:v>-1.1340000000000001</c:v>
                </c:pt>
                <c:pt idx="63">
                  <c:v>-1.1448</c:v>
                </c:pt>
                <c:pt idx="64">
                  <c:v>-1.2063333333333333</c:v>
                </c:pt>
                <c:pt idx="65">
                  <c:v>-1.2692666666666668</c:v>
                </c:pt>
                <c:pt idx="66">
                  <c:v>-1.4235199999999999</c:v>
                </c:pt>
                <c:pt idx="67">
                  <c:v>-1.4861</c:v>
                </c:pt>
                <c:pt idx="68">
                  <c:v>-1.6550333333333334</c:v>
                </c:pt>
                <c:pt idx="69">
                  <c:v>-1.6741333333333335</c:v>
                </c:pt>
                <c:pt idx="70">
                  <c:v>-1.7219266666666666</c:v>
                </c:pt>
                <c:pt idx="71">
                  <c:v>-1.8480000000000001</c:v>
                </c:pt>
                <c:pt idx="72">
                  <c:v>-1.9764000000000002</c:v>
                </c:pt>
                <c:pt idx="73">
                  <c:v>-1.9892866666666671</c:v>
                </c:pt>
                <c:pt idx="74">
                  <c:v>-2.2446600000000001</c:v>
                </c:pt>
                <c:pt idx="75">
                  <c:v>-2.2744933333333335</c:v>
                </c:pt>
                <c:pt idx="76">
                  <c:v>-2.2654800000000002</c:v>
                </c:pt>
                <c:pt idx="77">
                  <c:v>-2.2179333333333333</c:v>
                </c:pt>
                <c:pt idx="78">
                  <c:v>-2.2127733333333333</c:v>
                </c:pt>
                <c:pt idx="79">
                  <c:v>-2.1438999999999999</c:v>
                </c:pt>
                <c:pt idx="80">
                  <c:v>-2.0747533333333332</c:v>
                </c:pt>
                <c:pt idx="81">
                  <c:v>-1.9809000000000001</c:v>
                </c:pt>
                <c:pt idx="82">
                  <c:v>-1.8405733333333332</c:v>
                </c:pt>
                <c:pt idx="83">
                  <c:v>-1.7139599999999999</c:v>
                </c:pt>
                <c:pt idx="84">
                  <c:v>-1.5477066666666666</c:v>
                </c:pt>
                <c:pt idx="85">
                  <c:v>-1.3684999999999998</c:v>
                </c:pt>
                <c:pt idx="86">
                  <c:v>-1.1413</c:v>
                </c:pt>
                <c:pt idx="87">
                  <c:v>-0.91560000000000008</c:v>
                </c:pt>
                <c:pt idx="88">
                  <c:v>-0.63</c:v>
                </c:pt>
                <c:pt idx="89">
                  <c:v>-0.44</c:v>
                </c:pt>
                <c:pt idx="90">
                  <c:v>-0.22080000000000002</c:v>
                </c:pt>
                <c:pt idx="91">
                  <c:v>-2.7900000000000001E-2</c:v>
                </c:pt>
                <c:pt idx="92">
                  <c:v>0.22366666666666668</c:v>
                </c:pt>
                <c:pt idx="93">
                  <c:v>0.39540000000000003</c:v>
                </c:pt>
                <c:pt idx="94">
                  <c:v>0.56584000000000012</c:v>
                </c:pt>
                <c:pt idx="95">
                  <c:v>0.79232000000000002</c:v>
                </c:pt>
                <c:pt idx="96">
                  <c:v>0.85224000000000011</c:v>
                </c:pt>
                <c:pt idx="97">
                  <c:v>0.84672000000000014</c:v>
                </c:pt>
                <c:pt idx="98">
                  <c:v>0.92964000000000002</c:v>
                </c:pt>
                <c:pt idx="99">
                  <c:v>0.95579999999999998</c:v>
                </c:pt>
                <c:pt idx="100">
                  <c:v>0.94241999999999981</c:v>
                </c:pt>
                <c:pt idx="101">
                  <c:v>0.96651333333333322</c:v>
                </c:pt>
                <c:pt idx="102">
                  <c:v>0.87733333333333319</c:v>
                </c:pt>
                <c:pt idx="103">
                  <c:v>0.87807999999999986</c:v>
                </c:pt>
                <c:pt idx="104">
                  <c:v>0.82386666666666664</c:v>
                </c:pt>
                <c:pt idx="105">
                  <c:v>0.80593333333333328</c:v>
                </c:pt>
                <c:pt idx="106">
                  <c:v>0.78969999999999996</c:v>
                </c:pt>
                <c:pt idx="107">
                  <c:v>0.78391999999999995</c:v>
                </c:pt>
                <c:pt idx="108">
                  <c:v>0.76691999999999994</c:v>
                </c:pt>
                <c:pt idx="109">
                  <c:v>0.7359</c:v>
                </c:pt>
                <c:pt idx="110">
                  <c:v>0.74390000000000001</c:v>
                </c:pt>
                <c:pt idx="111">
                  <c:v>0.71621999999999997</c:v>
                </c:pt>
                <c:pt idx="112">
                  <c:v>0.6830666666666666</c:v>
                </c:pt>
                <c:pt idx="113">
                  <c:v>0.64480000000000004</c:v>
                </c:pt>
                <c:pt idx="114">
                  <c:v>0.62039999999999995</c:v>
                </c:pt>
                <c:pt idx="115">
                  <c:v>0.61726666666666674</c:v>
                </c:pt>
                <c:pt idx="116">
                  <c:v>0.56366666666666665</c:v>
                </c:pt>
                <c:pt idx="117">
                  <c:v>0.5581666666666667</c:v>
                </c:pt>
                <c:pt idx="118">
                  <c:v>2.6266666666666664E-2</c:v>
                </c:pt>
                <c:pt idx="119">
                  <c:v>-6.7333333333333351E-3</c:v>
                </c:pt>
                <c:pt idx="120">
                  <c:v>-9.2466666666666669E-2</c:v>
                </c:pt>
                <c:pt idx="121">
                  <c:v>-0.11629333333333332</c:v>
                </c:pt>
                <c:pt idx="122">
                  <c:v>-0.13638666666666666</c:v>
                </c:pt>
                <c:pt idx="123">
                  <c:v>-0.14208000000000001</c:v>
                </c:pt>
                <c:pt idx="124">
                  <c:v>-0.15279999999999999</c:v>
                </c:pt>
                <c:pt idx="125">
                  <c:v>-0.19840000000000002</c:v>
                </c:pt>
                <c:pt idx="126">
                  <c:v>-0.27376</c:v>
                </c:pt>
                <c:pt idx="127">
                  <c:v>-0.26195999999999997</c:v>
                </c:pt>
                <c:pt idx="128">
                  <c:v>-0.23254666666666665</c:v>
                </c:pt>
                <c:pt idx="129">
                  <c:v>-0.22436</c:v>
                </c:pt>
                <c:pt idx="130">
                  <c:v>-0.22423333333333334</c:v>
                </c:pt>
                <c:pt idx="131">
                  <c:v>-0.21705333333333332</c:v>
                </c:pt>
                <c:pt idx="132">
                  <c:v>-0.20976666666666666</c:v>
                </c:pt>
                <c:pt idx="133">
                  <c:v>-0.18906000000000003</c:v>
                </c:pt>
                <c:pt idx="134">
                  <c:v>-0.17512</c:v>
                </c:pt>
                <c:pt idx="135">
                  <c:v>-0.14250000000000002</c:v>
                </c:pt>
                <c:pt idx="136">
                  <c:v>-9.7813333333333363E-2</c:v>
                </c:pt>
                <c:pt idx="137">
                  <c:v>-5.945333333333333E-2</c:v>
                </c:pt>
                <c:pt idx="138">
                  <c:v>-2.6006666666666664E-2</c:v>
                </c:pt>
                <c:pt idx="139">
                  <c:v>3.4200000000000055E-3</c:v>
                </c:pt>
                <c:pt idx="140">
                  <c:v>1.5500000000000005E-2</c:v>
                </c:pt>
                <c:pt idx="141">
                  <c:v>9.8999999999999991E-3</c:v>
                </c:pt>
                <c:pt idx="142">
                  <c:v>-8.6400000000000001E-3</c:v>
                </c:pt>
                <c:pt idx="143">
                  <c:v>-3.15E-2</c:v>
                </c:pt>
                <c:pt idx="144">
                  <c:v>-6.3E-2</c:v>
                </c:pt>
                <c:pt idx="145">
                  <c:v>-9.5760000000000012E-2</c:v>
                </c:pt>
                <c:pt idx="146">
                  <c:v>-0.12774666666666668</c:v>
                </c:pt>
                <c:pt idx="147">
                  <c:v>-0.16324000000000002</c:v>
                </c:pt>
                <c:pt idx="148">
                  <c:v>-0.18468000000000001</c:v>
                </c:pt>
                <c:pt idx="149">
                  <c:v>-0.20944000000000002</c:v>
                </c:pt>
                <c:pt idx="150">
                  <c:v>-0.25419999999999998</c:v>
                </c:pt>
                <c:pt idx="151">
                  <c:v>-0.31386666666666668</c:v>
                </c:pt>
                <c:pt idx="152">
                  <c:v>-0.35840000000000005</c:v>
                </c:pt>
                <c:pt idx="153">
                  <c:v>-0.42839999999999995</c:v>
                </c:pt>
                <c:pt idx="154">
                  <c:v>-0.43315999999999999</c:v>
                </c:pt>
                <c:pt idx="155">
                  <c:v>-0.4446</c:v>
                </c:pt>
                <c:pt idx="156">
                  <c:v>-0.48799999999999993</c:v>
                </c:pt>
                <c:pt idx="157">
                  <c:v>-0.52323999999999993</c:v>
                </c:pt>
              </c:numCache>
            </c:numRef>
          </c:xVal>
          <c:yVal>
            <c:numRef>
              <c:f>Rating_2!$G$28:$G$185</c:f>
              <c:numCache>
                <c:formatCode>General</c:formatCode>
                <c:ptCount val="158"/>
                <c:pt idx="0">
                  <c:v>6.7924665137807816E-2</c:v>
                </c:pt>
                <c:pt idx="1">
                  <c:v>5.4353461131462222E-3</c:v>
                </c:pt>
                <c:pt idx="2">
                  <c:v>1.6383624393099483E-2</c:v>
                </c:pt>
                <c:pt idx="3">
                  <c:v>3.960323650764308E-2</c:v>
                </c:pt>
                <c:pt idx="4">
                  <c:v>-3.1594866321427384E-2</c:v>
                </c:pt>
                <c:pt idx="5">
                  <c:v>2.2443165745563709E-2</c:v>
                </c:pt>
                <c:pt idx="6">
                  <c:v>4.2668579994708633E-2</c:v>
                </c:pt>
                <c:pt idx="7">
                  <c:v>8.632605558945361E-2</c:v>
                </c:pt>
                <c:pt idx="8">
                  <c:v>-0.13022162444559804</c:v>
                </c:pt>
                <c:pt idx="9">
                  <c:v>-0.14284701215581275</c:v>
                </c:pt>
                <c:pt idx="10">
                  <c:v>-0.11176331106689474</c:v>
                </c:pt>
                <c:pt idx="11">
                  <c:v>-6.2098153235145004E-2</c:v>
                </c:pt>
                <c:pt idx="12">
                  <c:v>-4.7774386378059086E-2</c:v>
                </c:pt>
                <c:pt idx="13">
                  <c:v>-3.59600681393486E-2</c:v>
                </c:pt>
                <c:pt idx="14">
                  <c:v>-7.3252587623289678E-2</c:v>
                </c:pt>
                <c:pt idx="15">
                  <c:v>-1.5022517842865346E-2</c:v>
                </c:pt>
                <c:pt idx="16">
                  <c:v>0.13634909304169995</c:v>
                </c:pt>
                <c:pt idx="17">
                  <c:v>7.4810179575921065E-2</c:v>
                </c:pt>
                <c:pt idx="18">
                  <c:v>0.10220659017572098</c:v>
                </c:pt>
                <c:pt idx="19">
                  <c:v>0.1396516299491557</c:v>
                </c:pt>
                <c:pt idx="20">
                  <c:v>0.19750185157993938</c:v>
                </c:pt>
                <c:pt idx="21">
                  <c:v>0.12674018263744313</c:v>
                </c:pt>
                <c:pt idx="22">
                  <c:v>0.10281118303612846</c:v>
                </c:pt>
                <c:pt idx="23">
                  <c:v>0.14051767451707642</c:v>
                </c:pt>
                <c:pt idx="24">
                  <c:v>3.1770207015914265E-3</c:v>
                </c:pt>
                <c:pt idx="25">
                  <c:v>5.8059370530781695E-2</c:v>
                </c:pt>
                <c:pt idx="26">
                  <c:v>0.11412420900756326</c:v>
                </c:pt>
                <c:pt idx="27">
                  <c:v>6.8878674578544075E-2</c:v>
                </c:pt>
                <c:pt idx="28">
                  <c:v>-0.22134387738862449</c:v>
                </c:pt>
                <c:pt idx="29">
                  <c:v>-0.18127059341461216</c:v>
                </c:pt>
                <c:pt idx="30">
                  <c:v>-0.10387979894863608</c:v>
                </c:pt>
                <c:pt idx="31">
                  <c:v>-0.11666914972090114</c:v>
                </c:pt>
                <c:pt idx="32">
                  <c:v>-7.5234316448684502E-2</c:v>
                </c:pt>
                <c:pt idx="33">
                  <c:v>-0.10366034420781889</c:v>
                </c:pt>
                <c:pt idx="34">
                  <c:v>-9.7835833350349732E-2</c:v>
                </c:pt>
                <c:pt idx="35">
                  <c:v>-9.0427341207801382E-2</c:v>
                </c:pt>
                <c:pt idx="36">
                  <c:v>-5.6874428301003865E-2</c:v>
                </c:pt>
                <c:pt idx="37">
                  <c:v>-5.750889141138904E-2</c:v>
                </c:pt>
                <c:pt idx="38">
                  <c:v>-1.5984660882309099E-2</c:v>
                </c:pt>
                <c:pt idx="39">
                  <c:v>-4.8466147024677664E-2</c:v>
                </c:pt>
                <c:pt idx="40">
                  <c:v>-6.8595122417609566E-3</c:v>
                </c:pt>
                <c:pt idx="41">
                  <c:v>3.1467849709976292E-3</c:v>
                </c:pt>
                <c:pt idx="42">
                  <c:v>-6.5019904518934357E-2</c:v>
                </c:pt>
                <c:pt idx="43">
                  <c:v>-9.0918982966583517E-3</c:v>
                </c:pt>
                <c:pt idx="44">
                  <c:v>-0.1570162710032727</c:v>
                </c:pt>
                <c:pt idx="45">
                  <c:v>-5.9658150520342505E-2</c:v>
                </c:pt>
                <c:pt idx="46">
                  <c:v>-5.8731440667661505E-2</c:v>
                </c:pt>
                <c:pt idx="47">
                  <c:v>0.12728664417518987</c:v>
                </c:pt>
                <c:pt idx="48">
                  <c:v>-9.1741055247684722E-2</c:v>
                </c:pt>
                <c:pt idx="49">
                  <c:v>-9.8319500348610367E-2</c:v>
                </c:pt>
                <c:pt idx="50">
                  <c:v>-4.400752303428801E-2</c:v>
                </c:pt>
                <c:pt idx="51">
                  <c:v>5.5311104161108737E-3</c:v>
                </c:pt>
                <c:pt idx="52">
                  <c:v>-7.7818201650500685E-2</c:v>
                </c:pt>
                <c:pt idx="53">
                  <c:v>-6.9804243660144927E-2</c:v>
                </c:pt>
                <c:pt idx="54">
                  <c:v>-4.8474277777698971E-2</c:v>
                </c:pt>
                <c:pt idx="55">
                  <c:v>-5.503589027578526E-3</c:v>
                </c:pt>
                <c:pt idx="56">
                  <c:v>6.1997763840859532E-2</c:v>
                </c:pt>
                <c:pt idx="57">
                  <c:v>5.5542700477362761E-2</c:v>
                </c:pt>
                <c:pt idx="58">
                  <c:v>0.10533435927495161</c:v>
                </c:pt>
                <c:pt idx="59">
                  <c:v>3.3888194652373471E-2</c:v>
                </c:pt>
                <c:pt idx="60">
                  <c:v>3.3848068270324161E-2</c:v>
                </c:pt>
                <c:pt idx="61">
                  <c:v>8.7895756395984126E-2</c:v>
                </c:pt>
                <c:pt idx="62">
                  <c:v>7.0343787573236671E-2</c:v>
                </c:pt>
                <c:pt idx="63">
                  <c:v>9.68234905367793E-2</c:v>
                </c:pt>
                <c:pt idx="64">
                  <c:v>0.17155846080133275</c:v>
                </c:pt>
                <c:pt idx="65">
                  <c:v>0.17787133300714952</c:v>
                </c:pt>
                <c:pt idx="66">
                  <c:v>0.10579093479630042</c:v>
                </c:pt>
                <c:pt idx="67">
                  <c:v>9.0007276435334349E-2</c:v>
                </c:pt>
                <c:pt idx="68">
                  <c:v>0.12299473319282939</c:v>
                </c:pt>
                <c:pt idx="69">
                  <c:v>8.5298487608529205E-2</c:v>
                </c:pt>
                <c:pt idx="70">
                  <c:v>7.0182886626080521E-2</c:v>
                </c:pt>
                <c:pt idx="71">
                  <c:v>7.2555630306484931E-2</c:v>
                </c:pt>
                <c:pt idx="72">
                  <c:v>0.10312658723877988</c:v>
                </c:pt>
                <c:pt idx="73">
                  <c:v>6.5712490839058946E-2</c:v>
                </c:pt>
                <c:pt idx="74">
                  <c:v>5.9696596406622948E-2</c:v>
                </c:pt>
                <c:pt idx="75">
                  <c:v>7.4020999758975803E-2</c:v>
                </c:pt>
                <c:pt idx="76">
                  <c:v>5.1195417822942124E-2</c:v>
                </c:pt>
                <c:pt idx="77">
                  <c:v>9.082552589663262E-2</c:v>
                </c:pt>
                <c:pt idx="78">
                  <c:v>5.1594507869585859E-2</c:v>
                </c:pt>
                <c:pt idx="79">
                  <c:v>1.109045094497163E-2</c:v>
                </c:pt>
                <c:pt idx="80">
                  <c:v>1.1075903493581452E-2</c:v>
                </c:pt>
                <c:pt idx="81">
                  <c:v>1.0940300626872901E-2</c:v>
                </c:pt>
                <c:pt idx="82">
                  <c:v>-4.8086165714842144E-2</c:v>
                </c:pt>
                <c:pt idx="83">
                  <c:v>2.0971099213493716E-2</c:v>
                </c:pt>
                <c:pt idx="84">
                  <c:v>8.2595233251328004E-3</c:v>
                </c:pt>
                <c:pt idx="85">
                  <c:v>1.2298152200168944E-2</c:v>
                </c:pt>
                <c:pt idx="86">
                  <c:v>7.5524568874786313E-3</c:v>
                </c:pt>
                <c:pt idx="87">
                  <c:v>2.879411274456789E-3</c:v>
                </c:pt>
                <c:pt idx="88">
                  <c:v>4.1192173851912206E-2</c:v>
                </c:pt>
                <c:pt idx="89">
                  <c:v>1.2062943294531447E-2</c:v>
                </c:pt>
                <c:pt idx="90">
                  <c:v>-1.0378046162969889E-3</c:v>
                </c:pt>
                <c:pt idx="91">
                  <c:v>-3.3276142050154681E-2</c:v>
                </c:pt>
                <c:pt idx="92">
                  <c:v>5.4854473825935557E-2</c:v>
                </c:pt>
                <c:pt idx="93">
                  <c:v>5.1966884883951847E-2</c:v>
                </c:pt>
                <c:pt idx="94">
                  <c:v>5.4024203058117282E-2</c:v>
                </c:pt>
                <c:pt idx="95">
                  <c:v>9.2981963734051987E-2</c:v>
                </c:pt>
                <c:pt idx="96">
                  <c:v>7.7128188745697823E-2</c:v>
                </c:pt>
                <c:pt idx="97">
                  <c:v>1.9370392518942348E-2</c:v>
                </c:pt>
                <c:pt idx="98">
                  <c:v>0.12395212603166028</c:v>
                </c:pt>
                <c:pt idx="99">
                  <c:v>5.319002802718531E-2</c:v>
                </c:pt>
                <c:pt idx="100">
                  <c:v>9.7018889595275271E-2</c:v>
                </c:pt>
                <c:pt idx="101">
                  <c:v>0.15354445766026603</c:v>
                </c:pt>
                <c:pt idx="102">
                  <c:v>2.3642938137754754E-2</c:v>
                </c:pt>
                <c:pt idx="103">
                  <c:v>6.5666450428233603E-2</c:v>
                </c:pt>
                <c:pt idx="104">
                  <c:v>1.4390798548625128E-2</c:v>
                </c:pt>
                <c:pt idx="105">
                  <c:v>5.802142141106903E-2</c:v>
                </c:pt>
                <c:pt idx="106">
                  <c:v>1.8901300497990547E-2</c:v>
                </c:pt>
                <c:pt idx="107">
                  <c:v>1.4176607844354594E-2</c:v>
                </c:pt>
                <c:pt idx="108">
                  <c:v>4.9161540771764489E-2</c:v>
                </c:pt>
                <c:pt idx="109">
                  <c:v>2.2354379666775781E-2</c:v>
                </c:pt>
                <c:pt idx="110">
                  <c:v>-1.0408432522990285E-2</c:v>
                </c:pt>
                <c:pt idx="111">
                  <c:v>2.4128251016463986E-2</c:v>
                </c:pt>
                <c:pt idx="112">
                  <c:v>0.10748297767997483</c:v>
                </c:pt>
                <c:pt idx="113">
                  <c:v>-2.0196920993966305E-2</c:v>
                </c:pt>
                <c:pt idx="114">
                  <c:v>0.1073623937715058</c:v>
                </c:pt>
                <c:pt idx="115">
                  <c:v>1.7771317801574149E-2</c:v>
                </c:pt>
                <c:pt idx="116">
                  <c:v>-5.5693768263834098E-2</c:v>
                </c:pt>
                <c:pt idx="117">
                  <c:v>-3.8594666397269162E-2</c:v>
                </c:pt>
                <c:pt idx="118">
                  <c:v>-6.7277692263687738E-2</c:v>
                </c:pt>
                <c:pt idx="119">
                  <c:v>-4.1823052457450105E-2</c:v>
                </c:pt>
                <c:pt idx="120">
                  <c:v>-0.13206474336031304</c:v>
                </c:pt>
                <c:pt idx="121">
                  <c:v>-3.3812549762320288E-2</c:v>
                </c:pt>
                <c:pt idx="122">
                  <c:v>-0.1357340821154629</c:v>
                </c:pt>
                <c:pt idx="123">
                  <c:v>-0.1329961776769979</c:v>
                </c:pt>
                <c:pt idx="124">
                  <c:v>-8.0489645800934762E-2</c:v>
                </c:pt>
                <c:pt idx="125">
                  <c:v>-0.12071902772487397</c:v>
                </c:pt>
                <c:pt idx="126">
                  <c:v>-1.9831242173825592E-2</c:v>
                </c:pt>
                <c:pt idx="127">
                  <c:v>-9.944838503864073E-3</c:v>
                </c:pt>
                <c:pt idx="128">
                  <c:v>-7.2838689839201942E-2</c:v>
                </c:pt>
                <c:pt idx="129">
                  <c:v>-2.8509926201633284E-2</c:v>
                </c:pt>
                <c:pt idx="130">
                  <c:v>-2.059563027885547E-2</c:v>
                </c:pt>
                <c:pt idx="131">
                  <c:v>-0.10680100777211021</c:v>
                </c:pt>
                <c:pt idx="132">
                  <c:v>4.7645948425198759E-2</c:v>
                </c:pt>
                <c:pt idx="133">
                  <c:v>-6.4297862398967176E-2</c:v>
                </c:pt>
                <c:pt idx="134">
                  <c:v>-2.2341572218366856E-2</c:v>
                </c:pt>
                <c:pt idx="135">
                  <c:v>-4.3331417702854091E-2</c:v>
                </c:pt>
                <c:pt idx="136">
                  <c:v>-6.6642689544118561E-2</c:v>
                </c:pt>
                <c:pt idx="137">
                  <c:v>-7.5913687310833144E-2</c:v>
                </c:pt>
                <c:pt idx="138">
                  <c:v>-7.4372429352068892E-2</c:v>
                </c:pt>
                <c:pt idx="139">
                  <c:v>-9.2675436055567384E-2</c:v>
                </c:pt>
                <c:pt idx="140">
                  <c:v>-0.10862359888936196</c:v>
                </c:pt>
                <c:pt idx="141">
                  <c:v>-7.5717069065570297E-2</c:v>
                </c:pt>
                <c:pt idx="142">
                  <c:v>-9.7720307323996142E-2</c:v>
                </c:pt>
                <c:pt idx="143">
                  <c:v>-7.3963109787308662E-2</c:v>
                </c:pt>
                <c:pt idx="144">
                  <c:v>-7.8173667766214094E-2</c:v>
                </c:pt>
                <c:pt idx="145">
                  <c:v>-7.1979955072691948E-2</c:v>
                </c:pt>
                <c:pt idx="146">
                  <c:v>3.3731607756424253E-3</c:v>
                </c:pt>
                <c:pt idx="147">
                  <c:v>-1.1077230799320659E-2</c:v>
                </c:pt>
                <c:pt idx="148">
                  <c:v>3.4289847323250355E-2</c:v>
                </c:pt>
                <c:pt idx="149">
                  <c:v>5.3001748580970398E-2</c:v>
                </c:pt>
                <c:pt idx="150">
                  <c:v>-9.3930368582295642E-3</c:v>
                </c:pt>
                <c:pt idx="151">
                  <c:v>-3.7504373421751835E-2</c:v>
                </c:pt>
                <c:pt idx="152">
                  <c:v>-5.3490404041155126E-2</c:v>
                </c:pt>
                <c:pt idx="153">
                  <c:v>-0.16008914736731705</c:v>
                </c:pt>
                <c:pt idx="154">
                  <c:v>-6.6418681457584228E-2</c:v>
                </c:pt>
                <c:pt idx="155">
                  <c:v>4.8912354987232787E-3</c:v>
                </c:pt>
                <c:pt idx="156">
                  <c:v>-3.3157798486059264E-2</c:v>
                </c:pt>
                <c:pt idx="157">
                  <c:v>-6.2948044456764052E-2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930184"/>
        <c:axId val="132588112"/>
      </c:scatterChart>
      <c:valAx>
        <c:axId val="132930184"/>
        <c:scaling>
          <c:orientation val="minMax"/>
          <c:max val="3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Vi * Stage</a:t>
                </a:r>
              </a:p>
            </c:rich>
          </c:tx>
          <c:layout/>
          <c:overlay val="0"/>
        </c:title>
        <c:numFmt formatCode="#,##0.00" sourceLinked="0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8112"/>
        <c:crosses val="autoZero"/>
        <c:crossBetween val="midCat"/>
      </c:valAx>
      <c:valAx>
        <c:axId val="1325881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Residuals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43521510142358033"/>
            </c:manualLayout>
          </c:layout>
          <c:overlay val="0"/>
        </c:title>
        <c:numFmt formatCode="#,##0.00" sourceLinked="0"/>
        <c:majorTickMark val="in"/>
        <c:minorTickMark val="none"/>
        <c:tickLblPos val="low"/>
        <c:spPr>
          <a:ln w="15875">
            <a:solidFill>
              <a:schemeClr val="tx1"/>
            </a:solidFill>
          </a:ln>
        </c:spPr>
        <c:crossAx val="132930184"/>
        <c:crosses val="autoZero"/>
        <c:crossBetween val="midCat"/>
      </c:valAx>
      <c:spPr>
        <a:ln w="15875">
          <a:solidFill>
            <a:schemeClr val="tx1"/>
          </a:solidFill>
        </a:ln>
      </c:spPr>
    </c:plotArea>
    <c:plotVisOnly val="1"/>
    <c:dispBlanksAs val="gap"/>
    <c:showDLblsOverMax val="0"/>
  </c:chart>
  <c:spPr>
    <a:ln>
      <a:solidFill>
        <a:schemeClr val="tx1"/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Index</a:t>
            </a:r>
            <a:r>
              <a:rPr lang="en-US" sz="1200" baseline="0"/>
              <a:t> Velocity </a:t>
            </a:r>
            <a:r>
              <a:rPr lang="en-US" sz="1200"/>
              <a:t>Line Fit  Plot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192400183047801"/>
          <c:y val="9.2965976631638553E-2"/>
          <c:w val="0.82732232494887659"/>
          <c:h val="0.79054546739095477"/>
        </c:manualLayout>
      </c:layout>
      <c:scatterChart>
        <c:scatterStyle val="lineMarker"/>
        <c:varyColors val="0"/>
        <c:ser>
          <c:idx val="1"/>
          <c:order val="0"/>
          <c:tx>
            <c:v>Rating 2</c:v>
          </c:tx>
          <c:spPr>
            <a:ln w="25400">
              <a:solidFill>
                <a:schemeClr val="tx1"/>
              </a:solidFill>
            </a:ln>
          </c:spPr>
          <c:marker>
            <c:symbol val="none"/>
          </c:marker>
          <c:xVal>
            <c:numRef>
              <c:f>Rating_2!$B$28:$B$185</c:f>
              <c:numCache>
                <c:formatCode>0.00</c:formatCode>
                <c:ptCount val="158"/>
                <c:pt idx="0">
                  <c:v>1.948</c:v>
                </c:pt>
                <c:pt idx="1">
                  <c:v>1.97</c:v>
                </c:pt>
                <c:pt idx="2">
                  <c:v>1.93</c:v>
                </c:pt>
                <c:pt idx="3">
                  <c:v>1.95</c:v>
                </c:pt>
                <c:pt idx="4">
                  <c:v>1.45</c:v>
                </c:pt>
                <c:pt idx="5">
                  <c:v>1.49</c:v>
                </c:pt>
                <c:pt idx="6">
                  <c:v>1.56</c:v>
                </c:pt>
                <c:pt idx="7">
                  <c:v>1.57</c:v>
                </c:pt>
                <c:pt idx="8">
                  <c:v>1.93</c:v>
                </c:pt>
                <c:pt idx="9">
                  <c:v>1.91</c:v>
                </c:pt>
                <c:pt idx="10">
                  <c:v>1.89</c:v>
                </c:pt>
                <c:pt idx="11">
                  <c:v>1.9</c:v>
                </c:pt>
                <c:pt idx="12">
                  <c:v>-1.54</c:v>
                </c:pt>
                <c:pt idx="13">
                  <c:v>-1.58</c:v>
                </c:pt>
                <c:pt idx="14">
                  <c:v>-1.52</c:v>
                </c:pt>
                <c:pt idx="15">
                  <c:v>-1.54</c:v>
                </c:pt>
                <c:pt idx="16">
                  <c:v>-1.71</c:v>
                </c:pt>
                <c:pt idx="17">
                  <c:v>-1.71</c:v>
                </c:pt>
                <c:pt idx="18">
                  <c:v>-1.71</c:v>
                </c:pt>
                <c:pt idx="19">
                  <c:v>-1.73</c:v>
                </c:pt>
                <c:pt idx="20">
                  <c:v>-1.3</c:v>
                </c:pt>
                <c:pt idx="21">
                  <c:v>-1.2</c:v>
                </c:pt>
                <c:pt idx="22">
                  <c:v>-1.24</c:v>
                </c:pt>
                <c:pt idx="23">
                  <c:v>-1.28</c:v>
                </c:pt>
                <c:pt idx="24">
                  <c:v>-0.68</c:v>
                </c:pt>
                <c:pt idx="25">
                  <c:v>-0.69</c:v>
                </c:pt>
                <c:pt idx="26">
                  <c:v>-0.66</c:v>
                </c:pt>
                <c:pt idx="27">
                  <c:v>-0.54</c:v>
                </c:pt>
                <c:pt idx="28">
                  <c:v>1.29</c:v>
                </c:pt>
                <c:pt idx="29">
                  <c:v>1.25</c:v>
                </c:pt>
                <c:pt idx="30">
                  <c:v>1.25</c:v>
                </c:pt>
                <c:pt idx="31">
                  <c:v>1.24</c:v>
                </c:pt>
                <c:pt idx="32">
                  <c:v>1.1536</c:v>
                </c:pt>
                <c:pt idx="33">
                  <c:v>1.29</c:v>
                </c:pt>
                <c:pt idx="34">
                  <c:v>1.3959999999999999</c:v>
                </c:pt>
                <c:pt idx="35">
                  <c:v>1.4525000000000001</c:v>
                </c:pt>
                <c:pt idx="36">
                  <c:v>-1.5237142857142858</c:v>
                </c:pt>
                <c:pt idx="37">
                  <c:v>-1.525857142857143</c:v>
                </c:pt>
                <c:pt idx="38">
                  <c:v>-1.5621666666666665</c:v>
                </c:pt>
                <c:pt idx="39">
                  <c:v>-1.5381250000000002</c:v>
                </c:pt>
                <c:pt idx="40">
                  <c:v>-1.5063333333333333</c:v>
                </c:pt>
                <c:pt idx="41">
                  <c:v>-1.4884999999999999</c:v>
                </c:pt>
                <c:pt idx="42">
                  <c:v>-1.4384000000000001</c:v>
                </c:pt>
                <c:pt idx="43">
                  <c:v>-1.4445000000000003</c:v>
                </c:pt>
                <c:pt idx="44">
                  <c:v>0.43640000000000007</c:v>
                </c:pt>
                <c:pt idx="45">
                  <c:v>8.2750000000000004E-2</c:v>
                </c:pt>
                <c:pt idx="46">
                  <c:v>-0.26666666666666666</c:v>
                </c:pt>
                <c:pt idx="47">
                  <c:v>-0.67</c:v>
                </c:pt>
                <c:pt idx="48">
                  <c:v>1.1397999999999999</c:v>
                </c:pt>
                <c:pt idx="49">
                  <c:v>1.1904285714285716</c:v>
                </c:pt>
                <c:pt idx="50">
                  <c:v>1.1971250000000002</c:v>
                </c:pt>
                <c:pt idx="51">
                  <c:v>1.2111666666666667</c:v>
                </c:pt>
                <c:pt idx="52">
                  <c:v>2.0157999999999996</c:v>
                </c:pt>
                <c:pt idx="53">
                  <c:v>1.9744999999999999</c:v>
                </c:pt>
                <c:pt idx="54">
                  <c:v>1.9612499999999999</c:v>
                </c:pt>
                <c:pt idx="55">
                  <c:v>1.9253333333333333</c:v>
                </c:pt>
                <c:pt idx="56">
                  <c:v>1.6269999999999998</c:v>
                </c:pt>
                <c:pt idx="57">
                  <c:v>1.6342000000000003</c:v>
                </c:pt>
                <c:pt idx="58">
                  <c:v>1.63775</c:v>
                </c:pt>
                <c:pt idx="59">
                  <c:v>1.7053333333333336</c:v>
                </c:pt>
                <c:pt idx="60" formatCode="General">
                  <c:v>1.64</c:v>
                </c:pt>
                <c:pt idx="61" formatCode="General">
                  <c:v>1.61</c:v>
                </c:pt>
                <c:pt idx="62" formatCode="General">
                  <c:v>1.62</c:v>
                </c:pt>
                <c:pt idx="63" formatCode="General">
                  <c:v>1.59</c:v>
                </c:pt>
                <c:pt idx="64" formatCode="General">
                  <c:v>1.54</c:v>
                </c:pt>
                <c:pt idx="65" formatCode="General">
                  <c:v>1.58</c:v>
                </c:pt>
                <c:pt idx="66" formatCode="General">
                  <c:v>1.64</c:v>
                </c:pt>
                <c:pt idx="67" formatCode="General">
                  <c:v>1.65</c:v>
                </c:pt>
                <c:pt idx="68" formatCode="General">
                  <c:v>1.73</c:v>
                </c:pt>
                <c:pt idx="69" formatCode="General">
                  <c:v>1.72</c:v>
                </c:pt>
                <c:pt idx="70" formatCode="General">
                  <c:v>1.73</c:v>
                </c:pt>
                <c:pt idx="71" formatCode="General">
                  <c:v>1.76</c:v>
                </c:pt>
                <c:pt idx="72" formatCode="General">
                  <c:v>1.8</c:v>
                </c:pt>
                <c:pt idx="73" formatCode="General">
                  <c:v>1.79</c:v>
                </c:pt>
                <c:pt idx="74" formatCode="General">
                  <c:v>1.79</c:v>
                </c:pt>
                <c:pt idx="75" formatCode="General">
                  <c:v>1.79</c:v>
                </c:pt>
                <c:pt idx="76" formatCode="General">
                  <c:v>1.74</c:v>
                </c:pt>
                <c:pt idx="77" formatCode="General">
                  <c:v>1.7</c:v>
                </c:pt>
                <c:pt idx="78" formatCode="General">
                  <c:v>1.69</c:v>
                </c:pt>
                <c:pt idx="79" formatCode="General">
                  <c:v>1.65</c:v>
                </c:pt>
                <c:pt idx="80" formatCode="General">
                  <c:v>1.61</c:v>
                </c:pt>
                <c:pt idx="81" formatCode="General">
                  <c:v>1.55</c:v>
                </c:pt>
                <c:pt idx="82" formatCode="General">
                  <c:v>1.46</c:v>
                </c:pt>
                <c:pt idx="83" formatCode="General">
                  <c:v>1.38</c:v>
                </c:pt>
                <c:pt idx="84" formatCode="General">
                  <c:v>1.27</c:v>
                </c:pt>
                <c:pt idx="85" formatCode="General">
                  <c:v>1.1499999999999999</c:v>
                </c:pt>
                <c:pt idx="86" formatCode="General">
                  <c:v>1.01</c:v>
                </c:pt>
                <c:pt idx="87" formatCode="General">
                  <c:v>0.84</c:v>
                </c:pt>
                <c:pt idx="88" formatCode="General">
                  <c:v>0.6</c:v>
                </c:pt>
                <c:pt idx="89" formatCode="General">
                  <c:v>0.44</c:v>
                </c:pt>
                <c:pt idx="90" formatCode="General">
                  <c:v>0.23</c:v>
                </c:pt>
                <c:pt idx="91" formatCode="General">
                  <c:v>0.03</c:v>
                </c:pt>
                <c:pt idx="92" formatCode="General">
                  <c:v>-0.25</c:v>
                </c:pt>
                <c:pt idx="93" formatCode="General">
                  <c:v>-0.45</c:v>
                </c:pt>
                <c:pt idx="94" formatCode="General">
                  <c:v>-0.66</c:v>
                </c:pt>
                <c:pt idx="95" formatCode="General">
                  <c:v>-0.96</c:v>
                </c:pt>
                <c:pt idx="96" formatCode="General">
                  <c:v>-1.06</c:v>
                </c:pt>
                <c:pt idx="97" formatCode="General">
                  <c:v>-1.1200000000000001</c:v>
                </c:pt>
                <c:pt idx="98" formatCode="General">
                  <c:v>-1.27</c:v>
                </c:pt>
                <c:pt idx="99" formatCode="General">
                  <c:v>-1.35</c:v>
                </c:pt>
                <c:pt idx="100" formatCode="General">
                  <c:v>-1.39</c:v>
                </c:pt>
                <c:pt idx="101" formatCode="General">
                  <c:v>-1.49</c:v>
                </c:pt>
                <c:pt idx="102" formatCode="General">
                  <c:v>-1.4</c:v>
                </c:pt>
                <c:pt idx="103" formatCode="General">
                  <c:v>-1.47</c:v>
                </c:pt>
                <c:pt idx="104" formatCode="General">
                  <c:v>-1.48</c:v>
                </c:pt>
                <c:pt idx="105" formatCode="General">
                  <c:v>-1.54</c:v>
                </c:pt>
                <c:pt idx="106" formatCode="General">
                  <c:v>-1.59</c:v>
                </c:pt>
                <c:pt idx="107" formatCode="General">
                  <c:v>-1.64</c:v>
                </c:pt>
                <c:pt idx="108" formatCode="General">
                  <c:v>-1.66</c:v>
                </c:pt>
                <c:pt idx="109" formatCode="General">
                  <c:v>-1.65</c:v>
                </c:pt>
                <c:pt idx="110" formatCode="General">
                  <c:v>-1.73</c:v>
                </c:pt>
                <c:pt idx="111" formatCode="General">
                  <c:v>-1.73</c:v>
                </c:pt>
                <c:pt idx="112" formatCode="General">
                  <c:v>-1.88</c:v>
                </c:pt>
                <c:pt idx="113" formatCode="General">
                  <c:v>-1.86</c:v>
                </c:pt>
                <c:pt idx="114" formatCode="General">
                  <c:v>-1.88</c:v>
                </c:pt>
                <c:pt idx="115" formatCode="General">
                  <c:v>-1.97</c:v>
                </c:pt>
                <c:pt idx="116" formatCode="General">
                  <c:v>-1.9</c:v>
                </c:pt>
                <c:pt idx="117" formatCode="General">
                  <c:v>-1.97</c:v>
                </c:pt>
                <c:pt idx="118" formatCode="General">
                  <c:v>-1.97</c:v>
                </c:pt>
                <c:pt idx="119" formatCode="General">
                  <c:v>-2.02</c:v>
                </c:pt>
                <c:pt idx="120" formatCode="General">
                  <c:v>-1.9</c:v>
                </c:pt>
                <c:pt idx="121" formatCode="General">
                  <c:v>-1.96</c:v>
                </c:pt>
                <c:pt idx="122" formatCode="General">
                  <c:v>-1.93</c:v>
                </c:pt>
                <c:pt idx="123" formatCode="General">
                  <c:v>-1.92</c:v>
                </c:pt>
                <c:pt idx="124" formatCode="General">
                  <c:v>-1.91</c:v>
                </c:pt>
                <c:pt idx="125" formatCode="General">
                  <c:v>-1.86</c:v>
                </c:pt>
                <c:pt idx="126" formatCode="General">
                  <c:v>-1.77</c:v>
                </c:pt>
                <c:pt idx="127" formatCode="General">
                  <c:v>-1.77</c:v>
                </c:pt>
                <c:pt idx="128" formatCode="General">
                  <c:v>-1.63</c:v>
                </c:pt>
                <c:pt idx="129" formatCode="General">
                  <c:v>-1.58</c:v>
                </c:pt>
                <c:pt idx="130" formatCode="General">
                  <c:v>-1.55</c:v>
                </c:pt>
                <c:pt idx="131" formatCode="General">
                  <c:v>-1.46</c:v>
                </c:pt>
                <c:pt idx="132" formatCode="General">
                  <c:v>-1.45</c:v>
                </c:pt>
                <c:pt idx="133" formatCode="General">
                  <c:v>-1.37</c:v>
                </c:pt>
                <c:pt idx="134" formatCode="General">
                  <c:v>-1.32</c:v>
                </c:pt>
                <c:pt idx="135" formatCode="General">
                  <c:v>-1.25</c:v>
                </c:pt>
                <c:pt idx="136" formatCode="General">
                  <c:v>-1.1200000000000001</c:v>
                </c:pt>
                <c:pt idx="137" formatCode="General">
                  <c:v>-0.98</c:v>
                </c:pt>
                <c:pt idx="138" formatCode="General">
                  <c:v>-0.83</c:v>
                </c:pt>
                <c:pt idx="139" formatCode="General">
                  <c:v>-0.56999999999999995</c:v>
                </c:pt>
                <c:pt idx="140" formatCode="General">
                  <c:v>-0.25</c:v>
                </c:pt>
                <c:pt idx="141" formatCode="General">
                  <c:v>-0.11</c:v>
                </c:pt>
                <c:pt idx="142" formatCode="General">
                  <c:v>0.08</c:v>
                </c:pt>
                <c:pt idx="143" formatCode="General">
                  <c:v>0.25</c:v>
                </c:pt>
                <c:pt idx="144" formatCode="General">
                  <c:v>0.42</c:v>
                </c:pt>
                <c:pt idx="145" formatCode="General">
                  <c:v>0.56999999999999995</c:v>
                </c:pt>
                <c:pt idx="146" formatCode="General">
                  <c:v>0.67</c:v>
                </c:pt>
                <c:pt idx="147" formatCode="General">
                  <c:v>0.77</c:v>
                </c:pt>
                <c:pt idx="148" formatCode="General">
                  <c:v>0.81</c:v>
                </c:pt>
                <c:pt idx="149" formatCode="General">
                  <c:v>0.84</c:v>
                </c:pt>
                <c:pt idx="150" formatCode="General">
                  <c:v>0.93</c:v>
                </c:pt>
                <c:pt idx="151" formatCode="General">
                  <c:v>1.07</c:v>
                </c:pt>
                <c:pt idx="152" formatCode="General">
                  <c:v>1.1200000000000001</c:v>
                </c:pt>
                <c:pt idx="153" formatCode="General">
                  <c:v>1.26</c:v>
                </c:pt>
                <c:pt idx="154" formatCode="General">
                  <c:v>1.19</c:v>
                </c:pt>
                <c:pt idx="155" formatCode="General">
                  <c:v>1.17</c:v>
                </c:pt>
                <c:pt idx="156" formatCode="General">
                  <c:v>1.22</c:v>
                </c:pt>
                <c:pt idx="157" formatCode="General">
                  <c:v>1.27</c:v>
                </c:pt>
              </c:numCache>
            </c:numRef>
          </c:xVal>
          <c:yVal>
            <c:numRef>
              <c:f>Rating_2!$F$28:$F$185</c:f>
              <c:numCache>
                <c:formatCode>General</c:formatCode>
                <c:ptCount val="158"/>
                <c:pt idx="0">
                  <c:v>1.6616846318213485</c:v>
                </c:pt>
                <c:pt idx="1">
                  <c:v>1.6809942500213031</c:v>
                </c:pt>
                <c:pt idx="2">
                  <c:v>1.6458858532941127</c:v>
                </c:pt>
                <c:pt idx="3">
                  <c:v>1.6634400516577079</c:v>
                </c:pt>
                <c:pt idx="4">
                  <c:v>1.2245850925678288</c:v>
                </c:pt>
                <c:pt idx="5">
                  <c:v>1.2596934892950191</c:v>
                </c:pt>
                <c:pt idx="6">
                  <c:v>1.3211331835676023</c:v>
                </c:pt>
                <c:pt idx="7">
                  <c:v>1.3299102827493998</c:v>
                </c:pt>
                <c:pt idx="8">
                  <c:v>1.6458858532941127</c:v>
                </c:pt>
                <c:pt idx="9">
                  <c:v>1.6283316549305176</c:v>
                </c:pt>
                <c:pt idx="10">
                  <c:v>1.6107774565669224</c:v>
                </c:pt>
                <c:pt idx="11">
                  <c:v>1.6195545557487201</c:v>
                </c:pt>
                <c:pt idx="12">
                  <c:v>-1.3997675627896489</c:v>
                </c:pt>
                <c:pt idx="13">
                  <c:v>-1.4348759595168392</c:v>
                </c:pt>
                <c:pt idx="14">
                  <c:v>-1.3822133644260537</c:v>
                </c:pt>
                <c:pt idx="15">
                  <c:v>-1.3997675627896489</c:v>
                </c:pt>
                <c:pt idx="16">
                  <c:v>-1.5489782488802077</c:v>
                </c:pt>
                <c:pt idx="17">
                  <c:v>-1.5489782488802077</c:v>
                </c:pt>
                <c:pt idx="18">
                  <c:v>-1.5489782488802077</c:v>
                </c:pt>
                <c:pt idx="19">
                  <c:v>-1.5665324472438029</c:v>
                </c:pt>
                <c:pt idx="20">
                  <c:v>-1.1891171824265068</c:v>
                </c:pt>
                <c:pt idx="21">
                  <c:v>-1.1013461906085309</c:v>
                </c:pt>
                <c:pt idx="22">
                  <c:v>-1.1364545873357212</c:v>
                </c:pt>
                <c:pt idx="23">
                  <c:v>-1.1715629840629116</c:v>
                </c:pt>
                <c:pt idx="24">
                  <c:v>-0.64493703315505657</c:v>
                </c:pt>
                <c:pt idx="25">
                  <c:v>-0.65371413233685416</c:v>
                </c:pt>
                <c:pt idx="26">
                  <c:v>-0.6273828347914614</c:v>
                </c:pt>
                <c:pt idx="27">
                  <c:v>-0.52205764460989035</c:v>
                </c:pt>
                <c:pt idx="28">
                  <c:v>1.0841515056590676</c:v>
                </c:pt>
                <c:pt idx="29">
                  <c:v>1.0490431089318772</c:v>
                </c:pt>
                <c:pt idx="30">
                  <c:v>1.0490431089318772</c:v>
                </c:pt>
                <c:pt idx="31">
                  <c:v>1.0402660097500795</c:v>
                </c:pt>
                <c:pt idx="32">
                  <c:v>0.96443187281934839</c:v>
                </c:pt>
                <c:pt idx="33">
                  <c:v>1.0841515056590676</c:v>
                </c:pt>
                <c:pt idx="34">
                  <c:v>1.1771887569861219</c:v>
                </c:pt>
                <c:pt idx="35">
                  <c:v>1.2267793673632783</c:v>
                </c:pt>
                <c:pt idx="36">
                  <c:v>-1.3854734298364357</c:v>
                </c:pt>
                <c:pt idx="37">
                  <c:v>-1.3873542368039637</c:v>
                </c:pt>
                <c:pt idx="38">
                  <c:v>-1.4192234659759666</c:v>
                </c:pt>
                <c:pt idx="39">
                  <c:v>-1.398121856693062</c:v>
                </c:pt>
                <c:pt idx="40">
                  <c:v>-1.3702179955442635</c:v>
                </c:pt>
                <c:pt idx="41">
                  <c:v>-1.3545655020033911</c:v>
                </c:pt>
                <c:pt idx="42">
                  <c:v>-1.3105922351025854</c:v>
                </c:pt>
                <c:pt idx="43">
                  <c:v>-1.3159462656034822</c:v>
                </c:pt>
                <c:pt idx="44">
                  <c:v>0.33493831950082575</c:v>
                </c:pt>
                <c:pt idx="45">
                  <c:v>2.4536206936554172E-2</c:v>
                </c:pt>
                <c:pt idx="46">
                  <c:v>-0.28215026697408974</c:v>
                </c:pt>
                <c:pt idx="47">
                  <c:v>-0.63615993397325898</c:v>
                </c:pt>
                <c:pt idx="48">
                  <c:v>0.95231947594846766</c:v>
                </c:pt>
                <c:pt idx="49">
                  <c:v>0.99675667523459732</c:v>
                </c:pt>
                <c:pt idx="50">
                  <c:v>1.0026341970081227</c:v>
                </c:pt>
                <c:pt idx="51">
                  <c:v>1.0149587071092299</c:v>
                </c:pt>
                <c:pt idx="52">
                  <c:v>1.7211933642739359</c:v>
                </c:pt>
                <c:pt idx="53">
                  <c:v>1.684943944653112</c:v>
                </c:pt>
                <c:pt idx="54">
                  <c:v>1.6733142882372303</c:v>
                </c:pt>
                <c:pt idx="55">
                  <c:v>1.6417898736759406</c:v>
                </c:pt>
                <c:pt idx="56">
                  <c:v>1.3799397480856459</c:v>
                </c:pt>
                <c:pt idx="57">
                  <c:v>1.3862592594965406</c:v>
                </c:pt>
                <c:pt idx="58">
                  <c:v>1.3893751297060786</c:v>
                </c:pt>
                <c:pt idx="59">
                  <c:v>1.4486936916763939</c:v>
                </c:pt>
                <c:pt idx="60">
                  <c:v>1.3913499770219828</c:v>
                </c:pt>
                <c:pt idx="61">
                  <c:v>1.3650186794765902</c:v>
                </c:pt>
                <c:pt idx="62">
                  <c:v>1.3737957786583879</c:v>
                </c:pt>
                <c:pt idx="63">
                  <c:v>1.347464481112995</c:v>
                </c:pt>
                <c:pt idx="64">
                  <c:v>1.3035789852040072</c:v>
                </c:pt>
                <c:pt idx="65">
                  <c:v>1.3386873819311975</c:v>
                </c:pt>
                <c:pt idx="66">
                  <c:v>1.3913499770219828</c:v>
                </c:pt>
                <c:pt idx="67">
                  <c:v>1.4001270762037805</c:v>
                </c:pt>
                <c:pt idx="68">
                  <c:v>1.4703438696581612</c:v>
                </c:pt>
                <c:pt idx="69">
                  <c:v>1.4615667704763635</c:v>
                </c:pt>
                <c:pt idx="70">
                  <c:v>1.4703438696581612</c:v>
                </c:pt>
                <c:pt idx="71">
                  <c:v>1.4966751672035539</c:v>
                </c:pt>
                <c:pt idx="72">
                  <c:v>1.5317835639307442</c:v>
                </c:pt>
                <c:pt idx="73">
                  <c:v>1.5230064647489467</c:v>
                </c:pt>
                <c:pt idx="74">
                  <c:v>1.5230064647489467</c:v>
                </c:pt>
                <c:pt idx="75">
                  <c:v>1.5230064647489467</c:v>
                </c:pt>
                <c:pt idx="76">
                  <c:v>1.4791209688399587</c:v>
                </c:pt>
                <c:pt idx="77">
                  <c:v>1.4440125721127683</c:v>
                </c:pt>
                <c:pt idx="78">
                  <c:v>1.4352354729309709</c:v>
                </c:pt>
                <c:pt idx="79">
                  <c:v>1.4001270762037805</c:v>
                </c:pt>
                <c:pt idx="80">
                  <c:v>1.3650186794765902</c:v>
                </c:pt>
                <c:pt idx="81">
                  <c:v>1.3123560843858046</c:v>
                </c:pt>
                <c:pt idx="82">
                  <c:v>1.2333621917496265</c:v>
                </c:pt>
                <c:pt idx="83">
                  <c:v>1.1631453982952458</c:v>
                </c:pt>
                <c:pt idx="84">
                  <c:v>1.0665973072954724</c:v>
                </c:pt>
                <c:pt idx="85">
                  <c:v>0.96127211711390115</c:v>
                </c:pt>
                <c:pt idx="86">
                  <c:v>0.83839272856873515</c:v>
                </c:pt>
                <c:pt idx="87">
                  <c:v>0.68918204247817616</c:v>
                </c:pt>
                <c:pt idx="88">
                  <c:v>0.47853166211503417</c:v>
                </c:pt>
                <c:pt idx="89">
                  <c:v>0.33809807520627283</c:v>
                </c:pt>
                <c:pt idx="90">
                  <c:v>0.15377899238852361</c:v>
                </c:pt>
                <c:pt idx="91">
                  <c:v>-2.1762991247428084E-2</c:v>
                </c:pt>
                <c:pt idx="92">
                  <c:v>-0.26752176833776042</c:v>
                </c:pt>
                <c:pt idx="93">
                  <c:v>-0.44306375197371212</c:v>
                </c:pt>
                <c:pt idx="94">
                  <c:v>-0.6273828347914614</c:v>
                </c:pt>
                <c:pt idx="95">
                  <c:v>-0.89069581024538891</c:v>
                </c:pt>
                <c:pt idx="96">
                  <c:v>-0.97846680206336478</c:v>
                </c:pt>
                <c:pt idx="97">
                  <c:v>-1.0311293971541502</c:v>
                </c:pt>
                <c:pt idx="98">
                  <c:v>-1.1627858848811141</c:v>
                </c:pt>
                <c:pt idx="99">
                  <c:v>-1.2330026783354948</c:v>
                </c:pt>
                <c:pt idx="100">
                  <c:v>-1.2681110750626849</c:v>
                </c:pt>
                <c:pt idx="101">
                  <c:v>-1.3558820668806608</c:v>
                </c:pt>
                <c:pt idx="102">
                  <c:v>-1.2768881742444826</c:v>
                </c:pt>
                <c:pt idx="103">
                  <c:v>-1.3383278685170656</c:v>
                </c:pt>
                <c:pt idx="104">
                  <c:v>-1.3471049676988633</c:v>
                </c:pt>
                <c:pt idx="105">
                  <c:v>-1.3997675627896489</c:v>
                </c:pt>
                <c:pt idx="106">
                  <c:v>-1.4436530586986367</c:v>
                </c:pt>
                <c:pt idx="107">
                  <c:v>-1.4875385546076245</c:v>
                </c:pt>
                <c:pt idx="108">
                  <c:v>-1.5050927529712197</c:v>
                </c:pt>
                <c:pt idx="109">
                  <c:v>-1.4963156537894222</c:v>
                </c:pt>
                <c:pt idx="110">
                  <c:v>-1.5665324472438029</c:v>
                </c:pt>
                <c:pt idx="111">
                  <c:v>-1.5665324472438029</c:v>
                </c:pt>
                <c:pt idx="112">
                  <c:v>-1.6981889349707666</c:v>
                </c:pt>
                <c:pt idx="113">
                  <c:v>-1.6806347366071717</c:v>
                </c:pt>
                <c:pt idx="114">
                  <c:v>-1.6981889349707666</c:v>
                </c:pt>
                <c:pt idx="115">
                  <c:v>-1.7771828276069448</c:v>
                </c:pt>
                <c:pt idx="116">
                  <c:v>-1.7157431333343618</c:v>
                </c:pt>
                <c:pt idx="117">
                  <c:v>-1.7771828276069448</c:v>
                </c:pt>
                <c:pt idx="118">
                  <c:v>-1.7771828276069448</c:v>
                </c:pt>
                <c:pt idx="119">
                  <c:v>-1.8210683235159328</c:v>
                </c:pt>
                <c:pt idx="120">
                  <c:v>-1.7157431333343618</c:v>
                </c:pt>
                <c:pt idx="121">
                  <c:v>-1.7684057284251473</c:v>
                </c:pt>
                <c:pt idx="122">
                  <c:v>-1.7420744308797544</c:v>
                </c:pt>
                <c:pt idx="123">
                  <c:v>-1.733297331697957</c:v>
                </c:pt>
                <c:pt idx="124">
                  <c:v>-1.7245202325161593</c:v>
                </c:pt>
                <c:pt idx="125">
                  <c:v>-1.6806347366071717</c:v>
                </c:pt>
                <c:pt idx="126">
                  <c:v>-1.6016408439709933</c:v>
                </c:pt>
                <c:pt idx="127">
                  <c:v>-1.6016408439709933</c:v>
                </c:pt>
                <c:pt idx="128">
                  <c:v>-1.478761455425827</c:v>
                </c:pt>
                <c:pt idx="129">
                  <c:v>-1.4348759595168392</c:v>
                </c:pt>
                <c:pt idx="130">
                  <c:v>-1.4085446619714463</c:v>
                </c:pt>
                <c:pt idx="131">
                  <c:v>-1.3295507693352682</c:v>
                </c:pt>
                <c:pt idx="132">
                  <c:v>-1.3207736701534705</c:v>
                </c:pt>
                <c:pt idx="133">
                  <c:v>-1.25055687669909</c:v>
                </c:pt>
                <c:pt idx="134">
                  <c:v>-1.2066713807901019</c:v>
                </c:pt>
                <c:pt idx="135">
                  <c:v>-1.1452316865175189</c:v>
                </c:pt>
                <c:pt idx="136">
                  <c:v>-1.0311293971541502</c:v>
                </c:pt>
                <c:pt idx="137">
                  <c:v>-0.90825000860898408</c:v>
                </c:pt>
                <c:pt idx="138">
                  <c:v>-0.77659352088202027</c:v>
                </c:pt>
                <c:pt idx="139">
                  <c:v>-0.54838894215528311</c:v>
                </c:pt>
                <c:pt idx="140">
                  <c:v>-0.26752176833776042</c:v>
                </c:pt>
                <c:pt idx="141">
                  <c:v>-0.14464237979259426</c:v>
                </c:pt>
                <c:pt idx="142">
                  <c:v>2.2122504661559836E-2</c:v>
                </c:pt>
                <c:pt idx="143">
                  <c:v>0.17133319075211878</c:v>
                </c:pt>
                <c:pt idx="144">
                  <c:v>0.32054387684267766</c:v>
                </c:pt>
                <c:pt idx="145">
                  <c:v>0.45220036456964141</c:v>
                </c:pt>
                <c:pt idx="146">
                  <c:v>0.53997135638761729</c:v>
                </c:pt>
                <c:pt idx="147">
                  <c:v>0.62774234820559316</c:v>
                </c:pt>
                <c:pt idx="148">
                  <c:v>0.66285074493278351</c:v>
                </c:pt>
                <c:pt idx="149">
                  <c:v>0.68918204247817616</c:v>
                </c:pt>
                <c:pt idx="150">
                  <c:v>0.76817593511435456</c:v>
                </c:pt>
                <c:pt idx="151">
                  <c:v>0.89105532365952067</c:v>
                </c:pt>
                <c:pt idx="152">
                  <c:v>0.93494081956850861</c:v>
                </c:pt>
                <c:pt idx="153">
                  <c:v>1.0578202081136747</c:v>
                </c:pt>
                <c:pt idx="154">
                  <c:v>0.99638051384109172</c:v>
                </c:pt>
                <c:pt idx="155">
                  <c:v>0.97882631547749632</c:v>
                </c:pt>
                <c:pt idx="156">
                  <c:v>1.0227118113864844</c:v>
                </c:pt>
                <c:pt idx="157">
                  <c:v>1.0665973072954724</c:v>
                </c:pt>
              </c:numCache>
            </c:numRef>
          </c:yVal>
          <c:smooth val="0"/>
        </c:ser>
        <c:ser>
          <c:idx val="0"/>
          <c:order val="1"/>
          <c:tx>
            <c:v>Calibration Measurements</c:v>
          </c:tx>
          <c:spPr>
            <a:ln w="28575">
              <a:noFill/>
            </a:ln>
          </c:spPr>
          <c:marker>
            <c:symbol val="diamond"/>
            <c:size val="5"/>
          </c:marker>
          <c:xVal>
            <c:numRef>
              <c:f>Rating_2!$B$28:$B$185</c:f>
              <c:numCache>
                <c:formatCode>0.00</c:formatCode>
                <c:ptCount val="158"/>
                <c:pt idx="0">
                  <c:v>1.948</c:v>
                </c:pt>
                <c:pt idx="1">
                  <c:v>1.97</c:v>
                </c:pt>
                <c:pt idx="2">
                  <c:v>1.93</c:v>
                </c:pt>
                <c:pt idx="3">
                  <c:v>1.95</c:v>
                </c:pt>
                <c:pt idx="4">
                  <c:v>1.45</c:v>
                </c:pt>
                <c:pt idx="5">
                  <c:v>1.49</c:v>
                </c:pt>
                <c:pt idx="6">
                  <c:v>1.56</c:v>
                </c:pt>
                <c:pt idx="7">
                  <c:v>1.57</c:v>
                </c:pt>
                <c:pt idx="8">
                  <c:v>1.93</c:v>
                </c:pt>
                <c:pt idx="9">
                  <c:v>1.91</c:v>
                </c:pt>
                <c:pt idx="10">
                  <c:v>1.89</c:v>
                </c:pt>
                <c:pt idx="11">
                  <c:v>1.9</c:v>
                </c:pt>
                <c:pt idx="12">
                  <c:v>-1.54</c:v>
                </c:pt>
                <c:pt idx="13">
                  <c:v>-1.58</c:v>
                </c:pt>
                <c:pt idx="14">
                  <c:v>-1.52</c:v>
                </c:pt>
                <c:pt idx="15">
                  <c:v>-1.54</c:v>
                </c:pt>
                <c:pt idx="16">
                  <c:v>-1.71</c:v>
                </c:pt>
                <c:pt idx="17">
                  <c:v>-1.71</c:v>
                </c:pt>
                <c:pt idx="18">
                  <c:v>-1.71</c:v>
                </c:pt>
                <c:pt idx="19">
                  <c:v>-1.73</c:v>
                </c:pt>
                <c:pt idx="20">
                  <c:v>-1.3</c:v>
                </c:pt>
                <c:pt idx="21">
                  <c:v>-1.2</c:v>
                </c:pt>
                <c:pt idx="22">
                  <c:v>-1.24</c:v>
                </c:pt>
                <c:pt idx="23">
                  <c:v>-1.28</c:v>
                </c:pt>
                <c:pt idx="24">
                  <c:v>-0.68</c:v>
                </c:pt>
                <c:pt idx="25">
                  <c:v>-0.69</c:v>
                </c:pt>
                <c:pt idx="26">
                  <c:v>-0.66</c:v>
                </c:pt>
                <c:pt idx="27">
                  <c:v>-0.54</c:v>
                </c:pt>
                <c:pt idx="28">
                  <c:v>1.29</c:v>
                </c:pt>
                <c:pt idx="29">
                  <c:v>1.25</c:v>
                </c:pt>
                <c:pt idx="30">
                  <c:v>1.25</c:v>
                </c:pt>
                <c:pt idx="31">
                  <c:v>1.24</c:v>
                </c:pt>
                <c:pt idx="32">
                  <c:v>1.1536</c:v>
                </c:pt>
                <c:pt idx="33">
                  <c:v>1.29</c:v>
                </c:pt>
                <c:pt idx="34">
                  <c:v>1.3959999999999999</c:v>
                </c:pt>
                <c:pt idx="35">
                  <c:v>1.4525000000000001</c:v>
                </c:pt>
                <c:pt idx="36">
                  <c:v>-1.5237142857142858</c:v>
                </c:pt>
                <c:pt idx="37">
                  <c:v>-1.525857142857143</c:v>
                </c:pt>
                <c:pt idx="38">
                  <c:v>-1.5621666666666665</c:v>
                </c:pt>
                <c:pt idx="39">
                  <c:v>-1.5381250000000002</c:v>
                </c:pt>
                <c:pt idx="40">
                  <c:v>-1.5063333333333333</c:v>
                </c:pt>
                <c:pt idx="41">
                  <c:v>-1.4884999999999999</c:v>
                </c:pt>
                <c:pt idx="42">
                  <c:v>-1.4384000000000001</c:v>
                </c:pt>
                <c:pt idx="43">
                  <c:v>-1.4445000000000003</c:v>
                </c:pt>
                <c:pt idx="44">
                  <c:v>0.43640000000000007</c:v>
                </c:pt>
                <c:pt idx="45">
                  <c:v>8.2750000000000004E-2</c:v>
                </c:pt>
                <c:pt idx="46">
                  <c:v>-0.26666666666666666</c:v>
                </c:pt>
                <c:pt idx="47">
                  <c:v>-0.67</c:v>
                </c:pt>
                <c:pt idx="48">
                  <c:v>1.1397999999999999</c:v>
                </c:pt>
                <c:pt idx="49">
                  <c:v>1.1904285714285716</c:v>
                </c:pt>
                <c:pt idx="50">
                  <c:v>1.1971250000000002</c:v>
                </c:pt>
                <c:pt idx="51">
                  <c:v>1.2111666666666667</c:v>
                </c:pt>
                <c:pt idx="52">
                  <c:v>2.0157999999999996</c:v>
                </c:pt>
                <c:pt idx="53">
                  <c:v>1.9744999999999999</c:v>
                </c:pt>
                <c:pt idx="54">
                  <c:v>1.9612499999999999</c:v>
                </c:pt>
                <c:pt idx="55">
                  <c:v>1.9253333333333333</c:v>
                </c:pt>
                <c:pt idx="56">
                  <c:v>1.6269999999999998</c:v>
                </c:pt>
                <c:pt idx="57">
                  <c:v>1.6342000000000003</c:v>
                </c:pt>
                <c:pt idx="58">
                  <c:v>1.63775</c:v>
                </c:pt>
                <c:pt idx="59">
                  <c:v>1.7053333333333336</c:v>
                </c:pt>
                <c:pt idx="60" formatCode="General">
                  <c:v>1.64</c:v>
                </c:pt>
                <c:pt idx="61" formatCode="General">
                  <c:v>1.61</c:v>
                </c:pt>
                <c:pt idx="62" formatCode="General">
                  <c:v>1.62</c:v>
                </c:pt>
                <c:pt idx="63" formatCode="General">
                  <c:v>1.59</c:v>
                </c:pt>
                <c:pt idx="64" formatCode="General">
                  <c:v>1.54</c:v>
                </c:pt>
                <c:pt idx="65" formatCode="General">
                  <c:v>1.58</c:v>
                </c:pt>
                <c:pt idx="66" formatCode="General">
                  <c:v>1.64</c:v>
                </c:pt>
                <c:pt idx="67" formatCode="General">
                  <c:v>1.65</c:v>
                </c:pt>
                <c:pt idx="68" formatCode="General">
                  <c:v>1.73</c:v>
                </c:pt>
                <c:pt idx="69" formatCode="General">
                  <c:v>1.72</c:v>
                </c:pt>
                <c:pt idx="70" formatCode="General">
                  <c:v>1.73</c:v>
                </c:pt>
                <c:pt idx="71" formatCode="General">
                  <c:v>1.76</c:v>
                </c:pt>
                <c:pt idx="72" formatCode="General">
                  <c:v>1.8</c:v>
                </c:pt>
                <c:pt idx="73" formatCode="General">
                  <c:v>1.79</c:v>
                </c:pt>
                <c:pt idx="74" formatCode="General">
                  <c:v>1.79</c:v>
                </c:pt>
                <c:pt idx="75" formatCode="General">
                  <c:v>1.79</c:v>
                </c:pt>
                <c:pt idx="76" formatCode="General">
                  <c:v>1.74</c:v>
                </c:pt>
                <c:pt idx="77" formatCode="General">
                  <c:v>1.7</c:v>
                </c:pt>
                <c:pt idx="78" formatCode="General">
                  <c:v>1.69</c:v>
                </c:pt>
                <c:pt idx="79" formatCode="General">
                  <c:v>1.65</c:v>
                </c:pt>
                <c:pt idx="80" formatCode="General">
                  <c:v>1.61</c:v>
                </c:pt>
                <c:pt idx="81" formatCode="General">
                  <c:v>1.55</c:v>
                </c:pt>
                <c:pt idx="82" formatCode="General">
                  <c:v>1.46</c:v>
                </c:pt>
                <c:pt idx="83" formatCode="General">
                  <c:v>1.38</c:v>
                </c:pt>
                <c:pt idx="84" formatCode="General">
                  <c:v>1.27</c:v>
                </c:pt>
                <c:pt idx="85" formatCode="General">
                  <c:v>1.1499999999999999</c:v>
                </c:pt>
                <c:pt idx="86" formatCode="General">
                  <c:v>1.01</c:v>
                </c:pt>
                <c:pt idx="87" formatCode="General">
                  <c:v>0.84</c:v>
                </c:pt>
                <c:pt idx="88" formatCode="General">
                  <c:v>0.6</c:v>
                </c:pt>
                <c:pt idx="89" formatCode="General">
                  <c:v>0.44</c:v>
                </c:pt>
                <c:pt idx="90" formatCode="General">
                  <c:v>0.23</c:v>
                </c:pt>
                <c:pt idx="91" formatCode="General">
                  <c:v>0.03</c:v>
                </c:pt>
                <c:pt idx="92" formatCode="General">
                  <c:v>-0.25</c:v>
                </c:pt>
                <c:pt idx="93" formatCode="General">
                  <c:v>-0.45</c:v>
                </c:pt>
                <c:pt idx="94" formatCode="General">
                  <c:v>-0.66</c:v>
                </c:pt>
                <c:pt idx="95" formatCode="General">
                  <c:v>-0.96</c:v>
                </c:pt>
                <c:pt idx="96" formatCode="General">
                  <c:v>-1.06</c:v>
                </c:pt>
                <c:pt idx="97" formatCode="General">
                  <c:v>-1.1200000000000001</c:v>
                </c:pt>
                <c:pt idx="98" formatCode="General">
                  <c:v>-1.27</c:v>
                </c:pt>
                <c:pt idx="99" formatCode="General">
                  <c:v>-1.35</c:v>
                </c:pt>
                <c:pt idx="100" formatCode="General">
                  <c:v>-1.39</c:v>
                </c:pt>
                <c:pt idx="101" formatCode="General">
                  <c:v>-1.49</c:v>
                </c:pt>
                <c:pt idx="102" formatCode="General">
                  <c:v>-1.4</c:v>
                </c:pt>
                <c:pt idx="103" formatCode="General">
                  <c:v>-1.47</c:v>
                </c:pt>
                <c:pt idx="104" formatCode="General">
                  <c:v>-1.48</c:v>
                </c:pt>
                <c:pt idx="105" formatCode="General">
                  <c:v>-1.54</c:v>
                </c:pt>
                <c:pt idx="106" formatCode="General">
                  <c:v>-1.59</c:v>
                </c:pt>
                <c:pt idx="107" formatCode="General">
                  <c:v>-1.64</c:v>
                </c:pt>
                <c:pt idx="108" formatCode="General">
                  <c:v>-1.66</c:v>
                </c:pt>
                <c:pt idx="109" formatCode="General">
                  <c:v>-1.65</c:v>
                </c:pt>
                <c:pt idx="110" formatCode="General">
                  <c:v>-1.73</c:v>
                </c:pt>
                <c:pt idx="111" formatCode="General">
                  <c:v>-1.73</c:v>
                </c:pt>
                <c:pt idx="112" formatCode="General">
                  <c:v>-1.88</c:v>
                </c:pt>
                <c:pt idx="113" formatCode="General">
                  <c:v>-1.86</c:v>
                </c:pt>
                <c:pt idx="114" formatCode="General">
                  <c:v>-1.88</c:v>
                </c:pt>
                <c:pt idx="115" formatCode="General">
                  <c:v>-1.97</c:v>
                </c:pt>
                <c:pt idx="116" formatCode="General">
                  <c:v>-1.9</c:v>
                </c:pt>
                <c:pt idx="117" formatCode="General">
                  <c:v>-1.97</c:v>
                </c:pt>
                <c:pt idx="118" formatCode="General">
                  <c:v>-1.97</c:v>
                </c:pt>
                <c:pt idx="119" formatCode="General">
                  <c:v>-2.02</c:v>
                </c:pt>
                <c:pt idx="120" formatCode="General">
                  <c:v>-1.9</c:v>
                </c:pt>
                <c:pt idx="121" formatCode="General">
                  <c:v>-1.96</c:v>
                </c:pt>
                <c:pt idx="122" formatCode="General">
                  <c:v>-1.93</c:v>
                </c:pt>
                <c:pt idx="123" formatCode="General">
                  <c:v>-1.92</c:v>
                </c:pt>
                <c:pt idx="124" formatCode="General">
                  <c:v>-1.91</c:v>
                </c:pt>
                <c:pt idx="125" formatCode="General">
                  <c:v>-1.86</c:v>
                </c:pt>
                <c:pt idx="126" formatCode="General">
                  <c:v>-1.77</c:v>
                </c:pt>
                <c:pt idx="127" formatCode="General">
                  <c:v>-1.77</c:v>
                </c:pt>
                <c:pt idx="128" formatCode="General">
                  <c:v>-1.63</c:v>
                </c:pt>
                <c:pt idx="129" formatCode="General">
                  <c:v>-1.58</c:v>
                </c:pt>
                <c:pt idx="130" formatCode="General">
                  <c:v>-1.55</c:v>
                </c:pt>
                <c:pt idx="131" formatCode="General">
                  <c:v>-1.46</c:v>
                </c:pt>
                <c:pt idx="132" formatCode="General">
                  <c:v>-1.45</c:v>
                </c:pt>
                <c:pt idx="133" formatCode="General">
                  <c:v>-1.37</c:v>
                </c:pt>
                <c:pt idx="134" formatCode="General">
                  <c:v>-1.32</c:v>
                </c:pt>
                <c:pt idx="135" formatCode="General">
                  <c:v>-1.25</c:v>
                </c:pt>
                <c:pt idx="136" formatCode="General">
                  <c:v>-1.1200000000000001</c:v>
                </c:pt>
                <c:pt idx="137" formatCode="General">
                  <c:v>-0.98</c:v>
                </c:pt>
                <c:pt idx="138" formatCode="General">
                  <c:v>-0.83</c:v>
                </c:pt>
                <c:pt idx="139" formatCode="General">
                  <c:v>-0.56999999999999995</c:v>
                </c:pt>
                <c:pt idx="140" formatCode="General">
                  <c:v>-0.25</c:v>
                </c:pt>
                <c:pt idx="141" formatCode="General">
                  <c:v>-0.11</c:v>
                </c:pt>
                <c:pt idx="142" formatCode="General">
                  <c:v>0.08</c:v>
                </c:pt>
                <c:pt idx="143" formatCode="General">
                  <c:v>0.25</c:v>
                </c:pt>
                <c:pt idx="144" formatCode="General">
                  <c:v>0.42</c:v>
                </c:pt>
                <c:pt idx="145" formatCode="General">
                  <c:v>0.56999999999999995</c:v>
                </c:pt>
                <c:pt idx="146" formatCode="General">
                  <c:v>0.67</c:v>
                </c:pt>
                <c:pt idx="147" formatCode="General">
                  <c:v>0.77</c:v>
                </c:pt>
                <c:pt idx="148" formatCode="General">
                  <c:v>0.81</c:v>
                </c:pt>
                <c:pt idx="149" formatCode="General">
                  <c:v>0.84</c:v>
                </c:pt>
                <c:pt idx="150" formatCode="General">
                  <c:v>0.93</c:v>
                </c:pt>
                <c:pt idx="151" formatCode="General">
                  <c:v>1.07</c:v>
                </c:pt>
                <c:pt idx="152" formatCode="General">
                  <c:v>1.1200000000000001</c:v>
                </c:pt>
                <c:pt idx="153" formatCode="General">
                  <c:v>1.26</c:v>
                </c:pt>
                <c:pt idx="154" formatCode="General">
                  <c:v>1.19</c:v>
                </c:pt>
                <c:pt idx="155" formatCode="General">
                  <c:v>1.17</c:v>
                </c:pt>
                <c:pt idx="156" formatCode="General">
                  <c:v>1.22</c:v>
                </c:pt>
                <c:pt idx="157" formatCode="General">
                  <c:v>1.27</c:v>
                </c:pt>
              </c:numCache>
            </c:numRef>
          </c:xVal>
          <c:yVal>
            <c:numRef>
              <c:f>Rating_2!$C$28:$C$185</c:f>
              <c:numCache>
                <c:formatCode>0.00</c:formatCode>
                <c:ptCount val="158"/>
                <c:pt idx="0">
                  <c:v>1.7296092969591563</c:v>
                </c:pt>
                <c:pt idx="1">
                  <c:v>1.6864295961344493</c:v>
                </c:pt>
                <c:pt idx="2">
                  <c:v>1.6622694776872122</c:v>
                </c:pt>
                <c:pt idx="3">
                  <c:v>1.703043288165351</c:v>
                </c:pt>
                <c:pt idx="4">
                  <c:v>1.1929902262464014</c:v>
                </c:pt>
                <c:pt idx="5">
                  <c:v>1.2821366550405828</c:v>
                </c:pt>
                <c:pt idx="6">
                  <c:v>1.363801763562311</c:v>
                </c:pt>
                <c:pt idx="7">
                  <c:v>1.4162363383388534</c:v>
                </c:pt>
                <c:pt idx="8">
                  <c:v>1.5156642288485147</c:v>
                </c:pt>
                <c:pt idx="9">
                  <c:v>1.4854846427747048</c:v>
                </c:pt>
                <c:pt idx="10">
                  <c:v>1.4990141455000277</c:v>
                </c:pt>
                <c:pt idx="11">
                  <c:v>1.5574564025135751</c:v>
                </c:pt>
                <c:pt idx="12">
                  <c:v>-1.447541949167708</c:v>
                </c:pt>
                <c:pt idx="13">
                  <c:v>-1.4708360276561878</c:v>
                </c:pt>
                <c:pt idx="14">
                  <c:v>-1.4554659520493434</c:v>
                </c:pt>
                <c:pt idx="15">
                  <c:v>-1.4147900806325142</c:v>
                </c:pt>
                <c:pt idx="16">
                  <c:v>-1.4126291558385078</c:v>
                </c:pt>
                <c:pt idx="17">
                  <c:v>-1.4741680693042867</c:v>
                </c:pt>
                <c:pt idx="18">
                  <c:v>-1.4467716587044868</c:v>
                </c:pt>
                <c:pt idx="19">
                  <c:v>-1.4268808172946472</c:v>
                </c:pt>
                <c:pt idx="20">
                  <c:v>-0.99161533084656739</c:v>
                </c:pt>
                <c:pt idx="21">
                  <c:v>-0.97460600797108776</c:v>
                </c:pt>
                <c:pt idx="22">
                  <c:v>-1.0336434042995928</c:v>
                </c:pt>
                <c:pt idx="23">
                  <c:v>-1.0310453095458352</c:v>
                </c:pt>
                <c:pt idx="24">
                  <c:v>-0.64176001245346515</c:v>
                </c:pt>
                <c:pt idx="25">
                  <c:v>-0.59565476180607246</c:v>
                </c:pt>
                <c:pt idx="26">
                  <c:v>-0.51325862578389814</c:v>
                </c:pt>
                <c:pt idx="27">
                  <c:v>-0.45317897003134627</c:v>
                </c:pt>
                <c:pt idx="28">
                  <c:v>0.86280762827044311</c:v>
                </c:pt>
                <c:pt idx="29">
                  <c:v>0.86777251551726509</c:v>
                </c:pt>
                <c:pt idx="30">
                  <c:v>0.94516330998324116</c:v>
                </c:pt>
                <c:pt idx="31">
                  <c:v>0.9235968600291784</c:v>
                </c:pt>
                <c:pt idx="32">
                  <c:v>0.88919755637066389</c:v>
                </c:pt>
                <c:pt idx="33">
                  <c:v>0.98049116145124871</c:v>
                </c:pt>
                <c:pt idx="34">
                  <c:v>1.0793529236357722</c:v>
                </c:pt>
                <c:pt idx="35">
                  <c:v>1.1363520261554769</c:v>
                </c:pt>
                <c:pt idx="36">
                  <c:v>-1.4423478581374396</c:v>
                </c:pt>
                <c:pt idx="37">
                  <c:v>-1.4448631282153528</c:v>
                </c:pt>
                <c:pt idx="38">
                  <c:v>-1.4352081268582757</c:v>
                </c:pt>
                <c:pt idx="39">
                  <c:v>-1.4465880037177397</c:v>
                </c:pt>
                <c:pt idx="40">
                  <c:v>-1.3770775077860244</c:v>
                </c:pt>
                <c:pt idx="41">
                  <c:v>-1.3514187170323935</c:v>
                </c:pt>
                <c:pt idx="42">
                  <c:v>-1.3756121396215197</c:v>
                </c:pt>
                <c:pt idx="43">
                  <c:v>-1.3250381639001405</c:v>
                </c:pt>
                <c:pt idx="44">
                  <c:v>0.17792204849755305</c:v>
                </c:pt>
                <c:pt idx="45">
                  <c:v>-3.5121943583788333E-2</c:v>
                </c:pt>
                <c:pt idx="46">
                  <c:v>-0.34088170764175124</c:v>
                </c:pt>
                <c:pt idx="47">
                  <c:v>-0.50887328979806912</c:v>
                </c:pt>
                <c:pt idx="48">
                  <c:v>0.86057842070078294</c:v>
                </c:pt>
                <c:pt idx="49">
                  <c:v>0.89843717488598696</c:v>
                </c:pt>
                <c:pt idx="50">
                  <c:v>0.95862667397383472</c:v>
                </c:pt>
                <c:pt idx="51">
                  <c:v>1.0204898175253407</c:v>
                </c:pt>
                <c:pt idx="52">
                  <c:v>1.6433751626234352</c:v>
                </c:pt>
                <c:pt idx="53">
                  <c:v>1.6151397009929671</c:v>
                </c:pt>
                <c:pt idx="54">
                  <c:v>1.6248400104595313</c:v>
                </c:pt>
                <c:pt idx="55">
                  <c:v>1.6362862846483621</c:v>
                </c:pt>
                <c:pt idx="56">
                  <c:v>1.4419375119265054</c:v>
                </c:pt>
                <c:pt idx="57">
                  <c:v>1.4418019599739034</c:v>
                </c:pt>
                <c:pt idx="58">
                  <c:v>1.4947094889810302</c:v>
                </c:pt>
                <c:pt idx="59">
                  <c:v>1.4825818863287674</c:v>
                </c:pt>
                <c:pt idx="60">
                  <c:v>1.425198045292307</c:v>
                </c:pt>
                <c:pt idx="61">
                  <c:v>1.4529144358725743</c:v>
                </c:pt>
                <c:pt idx="62">
                  <c:v>1.4441395662316245</c:v>
                </c:pt>
                <c:pt idx="63">
                  <c:v>1.4442879716497743</c:v>
                </c:pt>
                <c:pt idx="64">
                  <c:v>1.4751374460053399</c:v>
                </c:pt>
                <c:pt idx="65">
                  <c:v>1.516558714938347</c:v>
                </c:pt>
                <c:pt idx="66">
                  <c:v>1.4971409118182832</c:v>
                </c:pt>
                <c:pt idx="67">
                  <c:v>1.4901343526391149</c:v>
                </c:pt>
                <c:pt idx="68">
                  <c:v>1.5933386028509906</c:v>
                </c:pt>
                <c:pt idx="69">
                  <c:v>1.5468652580848927</c:v>
                </c:pt>
                <c:pt idx="70">
                  <c:v>1.5405267562842417</c:v>
                </c:pt>
                <c:pt idx="71">
                  <c:v>1.5692307975100388</c:v>
                </c:pt>
                <c:pt idx="72">
                  <c:v>1.6349101511695241</c:v>
                </c:pt>
                <c:pt idx="73">
                  <c:v>1.5887189555880057</c:v>
                </c:pt>
                <c:pt idx="74">
                  <c:v>1.5827030611555697</c:v>
                </c:pt>
                <c:pt idx="75">
                  <c:v>1.5970274645079225</c:v>
                </c:pt>
                <c:pt idx="76">
                  <c:v>1.5303163866629008</c:v>
                </c:pt>
                <c:pt idx="77">
                  <c:v>1.534838098009401</c:v>
                </c:pt>
                <c:pt idx="78">
                  <c:v>1.4868299808005567</c:v>
                </c:pt>
                <c:pt idx="79">
                  <c:v>1.4112175271487521</c:v>
                </c:pt>
                <c:pt idx="80">
                  <c:v>1.3760945829701716</c:v>
                </c:pt>
                <c:pt idx="81">
                  <c:v>1.3232963850126775</c:v>
                </c:pt>
                <c:pt idx="82">
                  <c:v>1.1852760260347843</c:v>
                </c:pt>
                <c:pt idx="83">
                  <c:v>1.1841164975087395</c:v>
                </c:pt>
                <c:pt idx="84">
                  <c:v>1.0748568306206052</c:v>
                </c:pt>
                <c:pt idx="85">
                  <c:v>0.97357026931407009</c:v>
                </c:pt>
                <c:pt idx="86">
                  <c:v>0.84594518545621378</c:v>
                </c:pt>
                <c:pt idx="87">
                  <c:v>0.69206145375263295</c:v>
                </c:pt>
                <c:pt idx="88">
                  <c:v>0.51972383596694638</c:v>
                </c:pt>
                <c:pt idx="89">
                  <c:v>0.35016101850080428</c:v>
                </c:pt>
                <c:pt idx="90">
                  <c:v>0.15274118777222662</c:v>
                </c:pt>
                <c:pt idx="91">
                  <c:v>-5.5039133297582761E-2</c:v>
                </c:pt>
                <c:pt idx="92">
                  <c:v>-0.21266729451182487</c:v>
                </c:pt>
                <c:pt idx="93">
                  <c:v>-0.39109686708976027</c:v>
                </c:pt>
                <c:pt idx="94">
                  <c:v>-0.57335863173334412</c:v>
                </c:pt>
                <c:pt idx="95">
                  <c:v>-0.79771384651133692</c:v>
                </c:pt>
                <c:pt idx="96">
                  <c:v>-0.90133861331766696</c:v>
                </c:pt>
                <c:pt idx="97">
                  <c:v>-1.0117590046352078</c:v>
                </c:pt>
                <c:pt idx="98">
                  <c:v>-1.0388337588494538</c:v>
                </c:pt>
                <c:pt idx="99">
                  <c:v>-1.1798126503083095</c:v>
                </c:pt>
                <c:pt idx="100">
                  <c:v>-1.1710921854674097</c:v>
                </c:pt>
                <c:pt idx="101">
                  <c:v>-1.2023376092203948</c:v>
                </c:pt>
                <c:pt idx="102">
                  <c:v>-1.2532452361067279</c:v>
                </c:pt>
                <c:pt idx="103">
                  <c:v>-1.272661418088832</c:v>
                </c:pt>
                <c:pt idx="104">
                  <c:v>-1.3327141691502382</c:v>
                </c:pt>
                <c:pt idx="105">
                  <c:v>-1.3417461413785798</c:v>
                </c:pt>
                <c:pt idx="106">
                  <c:v>-1.4247517582006461</c:v>
                </c:pt>
                <c:pt idx="107">
                  <c:v>-1.4733619467632699</c:v>
                </c:pt>
                <c:pt idx="108">
                  <c:v>-1.4559312121994552</c:v>
                </c:pt>
                <c:pt idx="109">
                  <c:v>-1.4739612741226464</c:v>
                </c:pt>
                <c:pt idx="110">
                  <c:v>-1.5769408797667932</c:v>
                </c:pt>
                <c:pt idx="111">
                  <c:v>-1.5424041962273389</c:v>
                </c:pt>
                <c:pt idx="112">
                  <c:v>-1.5907059572907918</c:v>
                </c:pt>
                <c:pt idx="113">
                  <c:v>-1.700831657601138</c:v>
                </c:pt>
                <c:pt idx="114">
                  <c:v>-1.5908265411992608</c:v>
                </c:pt>
                <c:pt idx="115">
                  <c:v>-1.7594115098053706</c:v>
                </c:pt>
                <c:pt idx="116">
                  <c:v>-1.7714369015981959</c:v>
                </c:pt>
                <c:pt idx="117">
                  <c:v>-1.815777494004214</c:v>
                </c:pt>
                <c:pt idx="118">
                  <c:v>-1.8444605198706325</c:v>
                </c:pt>
                <c:pt idx="119">
                  <c:v>-1.8628913759733829</c:v>
                </c:pt>
                <c:pt idx="120">
                  <c:v>-1.8478078766946748</c:v>
                </c:pt>
                <c:pt idx="121">
                  <c:v>-1.8022182781874676</c:v>
                </c:pt>
                <c:pt idx="122">
                  <c:v>-1.8778085129952173</c:v>
                </c:pt>
                <c:pt idx="123">
                  <c:v>-1.8662935093749549</c:v>
                </c:pt>
                <c:pt idx="124">
                  <c:v>-1.805009878317094</c:v>
                </c:pt>
                <c:pt idx="125">
                  <c:v>-1.8013537643320456</c:v>
                </c:pt>
                <c:pt idx="126">
                  <c:v>-1.6214720861448189</c:v>
                </c:pt>
                <c:pt idx="127">
                  <c:v>-1.6115856824748573</c:v>
                </c:pt>
                <c:pt idx="128">
                  <c:v>-1.551600145265029</c:v>
                </c:pt>
                <c:pt idx="129">
                  <c:v>-1.4633858857184725</c:v>
                </c:pt>
                <c:pt idx="130">
                  <c:v>-1.4291402922503018</c:v>
                </c:pt>
                <c:pt idx="131">
                  <c:v>-1.4363517771073784</c:v>
                </c:pt>
                <c:pt idx="132">
                  <c:v>-1.2731277217282717</c:v>
                </c:pt>
                <c:pt idx="133">
                  <c:v>-1.3148547390980572</c:v>
                </c:pt>
                <c:pt idx="134">
                  <c:v>-1.2290129530084688</c:v>
                </c:pt>
                <c:pt idx="135">
                  <c:v>-1.188563104220373</c:v>
                </c:pt>
                <c:pt idx="136">
                  <c:v>-1.0977720866982688</c:v>
                </c:pt>
                <c:pt idx="137">
                  <c:v>-0.98416369591981723</c:v>
                </c:pt>
                <c:pt idx="138">
                  <c:v>-0.85096595023408916</c:v>
                </c:pt>
                <c:pt idx="139">
                  <c:v>-0.64106437821085049</c:v>
                </c:pt>
                <c:pt idx="140">
                  <c:v>-0.37614536722712238</c:v>
                </c:pt>
                <c:pt idx="141">
                  <c:v>-0.22035944885816455</c:v>
                </c:pt>
                <c:pt idx="142">
                  <c:v>-7.5597802662436306E-2</c:v>
                </c:pt>
                <c:pt idx="143">
                  <c:v>9.7370080964810118E-2</c:v>
                </c:pt>
                <c:pt idx="144">
                  <c:v>0.24237020907646356</c:v>
                </c:pt>
                <c:pt idx="145">
                  <c:v>0.38022040949694946</c:v>
                </c:pt>
                <c:pt idx="146">
                  <c:v>0.54334451716325971</c:v>
                </c:pt>
                <c:pt idx="147">
                  <c:v>0.6166651174062725</c:v>
                </c:pt>
                <c:pt idx="148">
                  <c:v>0.69714059225603386</c:v>
                </c:pt>
                <c:pt idx="149">
                  <c:v>0.74218379105914656</c:v>
                </c:pt>
                <c:pt idx="150">
                  <c:v>0.75878289825612499</c:v>
                </c:pt>
                <c:pt idx="151">
                  <c:v>0.85355095023776884</c:v>
                </c:pt>
                <c:pt idx="152">
                  <c:v>0.88145041552735348</c:v>
                </c:pt>
                <c:pt idx="153">
                  <c:v>0.89773106074635767</c:v>
                </c:pt>
                <c:pt idx="154">
                  <c:v>0.92996183238350749</c:v>
                </c:pt>
                <c:pt idx="155">
                  <c:v>0.9837175509762196</c:v>
                </c:pt>
                <c:pt idx="156">
                  <c:v>0.98955401290042511</c:v>
                </c:pt>
                <c:pt idx="157">
                  <c:v>1.0036492628387084</c:v>
                </c:pt>
              </c:numCache>
            </c:numRef>
          </c:yVal>
          <c:smooth val="0"/>
        </c:ser>
        <c:ser>
          <c:idx val="2"/>
          <c:order val="2"/>
          <c:tx>
            <c:v>Validation Measurements</c:v>
          </c:tx>
          <c:spPr>
            <a:ln w="28575">
              <a:noFill/>
            </a:ln>
          </c:spPr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Qm_Summary!$H$328:$H$339</c:f>
              <c:numCache>
                <c:formatCode>General</c:formatCode>
                <c:ptCount val="12"/>
                <c:pt idx="0" formatCode="0.00">
                  <c:v>1.7891666666666668</c:v>
                </c:pt>
                <c:pt idx="1">
                  <c:v>1.78</c:v>
                </c:pt>
                <c:pt idx="2">
                  <c:v>1.77</c:v>
                </c:pt>
                <c:pt idx="3">
                  <c:v>1.77</c:v>
                </c:pt>
                <c:pt idx="4">
                  <c:v>1.65</c:v>
                </c:pt>
                <c:pt idx="5">
                  <c:v>1.62</c:v>
                </c:pt>
                <c:pt idx="6">
                  <c:v>1.54</c:v>
                </c:pt>
                <c:pt idx="7">
                  <c:v>1.45</c:v>
                </c:pt>
                <c:pt idx="8" formatCode="0.00">
                  <c:v>1.3622000000000001</c:v>
                </c:pt>
                <c:pt idx="9" formatCode="0.00">
                  <c:v>1.3394999999999999</c:v>
                </c:pt>
                <c:pt idx="10" formatCode="0.00">
                  <c:v>1.3182</c:v>
                </c:pt>
                <c:pt idx="11" formatCode="0.00">
                  <c:v>1.3096000000000001</c:v>
                </c:pt>
              </c:numCache>
            </c:numRef>
          </c:xVal>
          <c:yVal>
            <c:numRef>
              <c:f>Qm_Summary!$I$328:$I$339</c:f>
              <c:numCache>
                <c:formatCode>0.00</c:formatCode>
                <c:ptCount val="12"/>
                <c:pt idx="0">
                  <c:v>1.5413251007057216</c:v>
                </c:pt>
                <c:pt idx="1">
                  <c:v>1.5941092396886563</c:v>
                </c:pt>
                <c:pt idx="2">
                  <c:v>1.5648991577539979</c:v>
                </c:pt>
                <c:pt idx="3">
                  <c:v>1.557721404963478</c:v>
                </c:pt>
                <c:pt idx="4">
                  <c:v>1.4865676850050433</c:v>
                </c:pt>
                <c:pt idx="5">
                  <c:v>1.4486135078418909</c:v>
                </c:pt>
                <c:pt idx="6">
                  <c:v>1.3771850200564653</c:v>
                </c:pt>
                <c:pt idx="7">
                  <c:v>1.3049183476877459</c:v>
                </c:pt>
                <c:pt idx="8">
                  <c:v>1.1974282628036277</c:v>
                </c:pt>
                <c:pt idx="9">
                  <c:v>1.1499195860123412</c:v>
                </c:pt>
                <c:pt idx="10">
                  <c:v>1.1761805718405789</c:v>
                </c:pt>
                <c:pt idx="11">
                  <c:v>1.1602998528595576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88896"/>
        <c:axId val="132587328"/>
      </c:scatterChart>
      <c:valAx>
        <c:axId val="1325888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Index Velocity</a:t>
                </a:r>
              </a:p>
            </c:rich>
          </c:tx>
          <c:layout>
            <c:manualLayout>
              <c:xMode val="edge"/>
              <c:yMode val="edge"/>
              <c:x val="0.45377866339011291"/>
              <c:y val="0.92670732425903013"/>
            </c:manualLayout>
          </c:layout>
          <c:overlay val="0"/>
        </c:title>
        <c:numFmt formatCode="0.00" sourceLinked="1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7328"/>
        <c:crosses val="autoZero"/>
        <c:crossBetween val="midCat"/>
      </c:valAx>
      <c:valAx>
        <c:axId val="13258732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Measured mean velocity (Q/A)</a:t>
                </a:r>
              </a:p>
            </c:rich>
          </c:tx>
          <c:layout>
            <c:manualLayout>
              <c:xMode val="edge"/>
              <c:yMode val="edge"/>
              <c:x val="2.4043980110476336E-2"/>
              <c:y val="0.28975948266358104"/>
            </c:manualLayout>
          </c:layout>
          <c:overlay val="0"/>
        </c:title>
        <c:numFmt formatCode="General" sourceLinked="1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8896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7697791968534665"/>
          <c:y val="0.16441842453103259"/>
          <c:w val="0.20395010222325485"/>
          <c:h val="0.1134351726620465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c:style val="2"/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Residual Plot</a:t>
            </a:r>
          </a:p>
        </c:rich>
      </c:tx>
      <c:layout>
        <c:manualLayout>
          <c:xMode val="edge"/>
          <c:yMode val="edge"/>
          <c:x val="0.4774701607538841"/>
          <c:y val="3.429698488359200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49672405203234"/>
          <c:y val="9.2945945048008238E-2"/>
          <c:w val="0.8231931749369632"/>
          <c:h val="0.79135851689424908"/>
        </c:manualLayout>
      </c:layout>
      <c:scatterChart>
        <c:scatterStyle val="lineMarker"/>
        <c:varyColors val="0"/>
        <c:ser>
          <c:idx val="0"/>
          <c:order val="0"/>
          <c:tx>
            <c:v>Calibration Qms</c:v>
          </c:tx>
          <c:spPr>
            <a:ln w="28575">
              <a:noFill/>
            </a:ln>
          </c:spPr>
          <c:xVal>
            <c:numRef>
              <c:f>Rating_2!$B$28:$B$185</c:f>
              <c:numCache>
                <c:formatCode>0.00</c:formatCode>
                <c:ptCount val="158"/>
                <c:pt idx="0">
                  <c:v>1.948</c:v>
                </c:pt>
                <c:pt idx="1">
                  <c:v>1.97</c:v>
                </c:pt>
                <c:pt idx="2">
                  <c:v>1.93</c:v>
                </c:pt>
                <c:pt idx="3">
                  <c:v>1.95</c:v>
                </c:pt>
                <c:pt idx="4">
                  <c:v>1.45</c:v>
                </c:pt>
                <c:pt idx="5">
                  <c:v>1.49</c:v>
                </c:pt>
                <c:pt idx="6">
                  <c:v>1.56</c:v>
                </c:pt>
                <c:pt idx="7">
                  <c:v>1.57</c:v>
                </c:pt>
                <c:pt idx="8">
                  <c:v>1.93</c:v>
                </c:pt>
                <c:pt idx="9">
                  <c:v>1.91</c:v>
                </c:pt>
                <c:pt idx="10">
                  <c:v>1.89</c:v>
                </c:pt>
                <c:pt idx="11">
                  <c:v>1.9</c:v>
                </c:pt>
                <c:pt idx="12">
                  <c:v>-1.54</c:v>
                </c:pt>
                <c:pt idx="13">
                  <c:v>-1.58</c:v>
                </c:pt>
                <c:pt idx="14">
                  <c:v>-1.52</c:v>
                </c:pt>
                <c:pt idx="15">
                  <c:v>-1.54</c:v>
                </c:pt>
                <c:pt idx="16">
                  <c:v>-1.71</c:v>
                </c:pt>
                <c:pt idx="17">
                  <c:v>-1.71</c:v>
                </c:pt>
                <c:pt idx="18">
                  <c:v>-1.71</c:v>
                </c:pt>
                <c:pt idx="19">
                  <c:v>-1.73</c:v>
                </c:pt>
                <c:pt idx="20">
                  <c:v>-1.3</c:v>
                </c:pt>
                <c:pt idx="21">
                  <c:v>-1.2</c:v>
                </c:pt>
                <c:pt idx="22">
                  <c:v>-1.24</c:v>
                </c:pt>
                <c:pt idx="23">
                  <c:v>-1.28</c:v>
                </c:pt>
                <c:pt idx="24">
                  <c:v>-0.68</c:v>
                </c:pt>
                <c:pt idx="25">
                  <c:v>-0.69</c:v>
                </c:pt>
                <c:pt idx="26">
                  <c:v>-0.66</c:v>
                </c:pt>
                <c:pt idx="27">
                  <c:v>-0.54</c:v>
                </c:pt>
                <c:pt idx="28">
                  <c:v>1.29</c:v>
                </c:pt>
                <c:pt idx="29">
                  <c:v>1.25</c:v>
                </c:pt>
                <c:pt idx="30">
                  <c:v>1.25</c:v>
                </c:pt>
                <c:pt idx="31">
                  <c:v>1.24</c:v>
                </c:pt>
                <c:pt idx="32">
                  <c:v>1.1536</c:v>
                </c:pt>
                <c:pt idx="33">
                  <c:v>1.29</c:v>
                </c:pt>
                <c:pt idx="34">
                  <c:v>1.3959999999999999</c:v>
                </c:pt>
                <c:pt idx="35">
                  <c:v>1.4525000000000001</c:v>
                </c:pt>
                <c:pt idx="36">
                  <c:v>-1.5237142857142858</c:v>
                </c:pt>
                <c:pt idx="37">
                  <c:v>-1.525857142857143</c:v>
                </c:pt>
                <c:pt idx="38">
                  <c:v>-1.5621666666666665</c:v>
                </c:pt>
                <c:pt idx="39">
                  <c:v>-1.5381250000000002</c:v>
                </c:pt>
                <c:pt idx="40">
                  <c:v>-1.5063333333333333</c:v>
                </c:pt>
                <c:pt idx="41">
                  <c:v>-1.4884999999999999</c:v>
                </c:pt>
                <c:pt idx="42">
                  <c:v>-1.4384000000000001</c:v>
                </c:pt>
                <c:pt idx="43">
                  <c:v>-1.4445000000000003</c:v>
                </c:pt>
                <c:pt idx="44">
                  <c:v>0.43640000000000007</c:v>
                </c:pt>
                <c:pt idx="45">
                  <c:v>8.2750000000000004E-2</c:v>
                </c:pt>
                <c:pt idx="46">
                  <c:v>-0.26666666666666666</c:v>
                </c:pt>
                <c:pt idx="47">
                  <c:v>-0.67</c:v>
                </c:pt>
                <c:pt idx="48">
                  <c:v>1.1397999999999999</c:v>
                </c:pt>
                <c:pt idx="49">
                  <c:v>1.1904285714285716</c:v>
                </c:pt>
                <c:pt idx="50">
                  <c:v>1.1971250000000002</c:v>
                </c:pt>
                <c:pt idx="51">
                  <c:v>1.2111666666666667</c:v>
                </c:pt>
                <c:pt idx="52">
                  <c:v>2.0157999999999996</c:v>
                </c:pt>
                <c:pt idx="53">
                  <c:v>1.9744999999999999</c:v>
                </c:pt>
                <c:pt idx="54">
                  <c:v>1.9612499999999999</c:v>
                </c:pt>
                <c:pt idx="55">
                  <c:v>1.9253333333333333</c:v>
                </c:pt>
                <c:pt idx="56">
                  <c:v>1.6269999999999998</c:v>
                </c:pt>
                <c:pt idx="57">
                  <c:v>1.6342000000000003</c:v>
                </c:pt>
                <c:pt idx="58">
                  <c:v>1.63775</c:v>
                </c:pt>
                <c:pt idx="59">
                  <c:v>1.7053333333333336</c:v>
                </c:pt>
                <c:pt idx="60" formatCode="General">
                  <c:v>1.64</c:v>
                </c:pt>
                <c:pt idx="61" formatCode="General">
                  <c:v>1.61</c:v>
                </c:pt>
                <c:pt idx="62" formatCode="General">
                  <c:v>1.62</c:v>
                </c:pt>
                <c:pt idx="63" formatCode="General">
                  <c:v>1.59</c:v>
                </c:pt>
                <c:pt idx="64" formatCode="General">
                  <c:v>1.54</c:v>
                </c:pt>
                <c:pt idx="65" formatCode="General">
                  <c:v>1.58</c:v>
                </c:pt>
                <c:pt idx="66" formatCode="General">
                  <c:v>1.64</c:v>
                </c:pt>
                <c:pt idx="67" formatCode="General">
                  <c:v>1.65</c:v>
                </c:pt>
                <c:pt idx="68" formatCode="General">
                  <c:v>1.73</c:v>
                </c:pt>
                <c:pt idx="69" formatCode="General">
                  <c:v>1.72</c:v>
                </c:pt>
                <c:pt idx="70" formatCode="General">
                  <c:v>1.73</c:v>
                </c:pt>
                <c:pt idx="71" formatCode="General">
                  <c:v>1.76</c:v>
                </c:pt>
                <c:pt idx="72" formatCode="General">
                  <c:v>1.8</c:v>
                </c:pt>
                <c:pt idx="73" formatCode="General">
                  <c:v>1.79</c:v>
                </c:pt>
                <c:pt idx="74" formatCode="General">
                  <c:v>1.79</c:v>
                </c:pt>
                <c:pt idx="75" formatCode="General">
                  <c:v>1.79</c:v>
                </c:pt>
                <c:pt idx="76" formatCode="General">
                  <c:v>1.74</c:v>
                </c:pt>
                <c:pt idx="77" formatCode="General">
                  <c:v>1.7</c:v>
                </c:pt>
                <c:pt idx="78" formatCode="General">
                  <c:v>1.69</c:v>
                </c:pt>
                <c:pt idx="79" formatCode="General">
                  <c:v>1.65</c:v>
                </c:pt>
                <c:pt idx="80" formatCode="General">
                  <c:v>1.61</c:v>
                </c:pt>
                <c:pt idx="81" formatCode="General">
                  <c:v>1.55</c:v>
                </c:pt>
                <c:pt idx="82" formatCode="General">
                  <c:v>1.46</c:v>
                </c:pt>
                <c:pt idx="83" formatCode="General">
                  <c:v>1.38</c:v>
                </c:pt>
                <c:pt idx="84" formatCode="General">
                  <c:v>1.27</c:v>
                </c:pt>
                <c:pt idx="85" formatCode="General">
                  <c:v>1.1499999999999999</c:v>
                </c:pt>
                <c:pt idx="86" formatCode="General">
                  <c:v>1.01</c:v>
                </c:pt>
                <c:pt idx="87" formatCode="General">
                  <c:v>0.84</c:v>
                </c:pt>
                <c:pt idx="88" formatCode="General">
                  <c:v>0.6</c:v>
                </c:pt>
                <c:pt idx="89" formatCode="General">
                  <c:v>0.44</c:v>
                </c:pt>
                <c:pt idx="90" formatCode="General">
                  <c:v>0.23</c:v>
                </c:pt>
                <c:pt idx="91" formatCode="General">
                  <c:v>0.03</c:v>
                </c:pt>
                <c:pt idx="92" formatCode="General">
                  <c:v>-0.25</c:v>
                </c:pt>
                <c:pt idx="93" formatCode="General">
                  <c:v>-0.45</c:v>
                </c:pt>
                <c:pt idx="94" formatCode="General">
                  <c:v>-0.66</c:v>
                </c:pt>
                <c:pt idx="95" formatCode="General">
                  <c:v>-0.96</c:v>
                </c:pt>
                <c:pt idx="96" formatCode="General">
                  <c:v>-1.06</c:v>
                </c:pt>
                <c:pt idx="97" formatCode="General">
                  <c:v>-1.1200000000000001</c:v>
                </c:pt>
                <c:pt idx="98" formatCode="General">
                  <c:v>-1.27</c:v>
                </c:pt>
                <c:pt idx="99" formatCode="General">
                  <c:v>-1.35</c:v>
                </c:pt>
                <c:pt idx="100" formatCode="General">
                  <c:v>-1.39</c:v>
                </c:pt>
                <c:pt idx="101" formatCode="General">
                  <c:v>-1.49</c:v>
                </c:pt>
                <c:pt idx="102" formatCode="General">
                  <c:v>-1.4</c:v>
                </c:pt>
                <c:pt idx="103" formatCode="General">
                  <c:v>-1.47</c:v>
                </c:pt>
                <c:pt idx="104" formatCode="General">
                  <c:v>-1.48</c:v>
                </c:pt>
                <c:pt idx="105" formatCode="General">
                  <c:v>-1.54</c:v>
                </c:pt>
                <c:pt idx="106" formatCode="General">
                  <c:v>-1.59</c:v>
                </c:pt>
                <c:pt idx="107" formatCode="General">
                  <c:v>-1.64</c:v>
                </c:pt>
                <c:pt idx="108" formatCode="General">
                  <c:v>-1.66</c:v>
                </c:pt>
                <c:pt idx="109" formatCode="General">
                  <c:v>-1.65</c:v>
                </c:pt>
                <c:pt idx="110" formatCode="General">
                  <c:v>-1.73</c:v>
                </c:pt>
                <c:pt idx="111" formatCode="General">
                  <c:v>-1.73</c:v>
                </c:pt>
                <c:pt idx="112" formatCode="General">
                  <c:v>-1.88</c:v>
                </c:pt>
                <c:pt idx="113" formatCode="General">
                  <c:v>-1.86</c:v>
                </c:pt>
                <c:pt idx="114" formatCode="General">
                  <c:v>-1.88</c:v>
                </c:pt>
                <c:pt idx="115" formatCode="General">
                  <c:v>-1.97</c:v>
                </c:pt>
                <c:pt idx="116" formatCode="General">
                  <c:v>-1.9</c:v>
                </c:pt>
                <c:pt idx="117" formatCode="General">
                  <c:v>-1.97</c:v>
                </c:pt>
                <c:pt idx="118" formatCode="General">
                  <c:v>-1.97</c:v>
                </c:pt>
                <c:pt idx="119" formatCode="General">
                  <c:v>-2.02</c:v>
                </c:pt>
                <c:pt idx="120" formatCode="General">
                  <c:v>-1.9</c:v>
                </c:pt>
                <c:pt idx="121" formatCode="General">
                  <c:v>-1.96</c:v>
                </c:pt>
                <c:pt idx="122" formatCode="General">
                  <c:v>-1.93</c:v>
                </c:pt>
                <c:pt idx="123" formatCode="General">
                  <c:v>-1.92</c:v>
                </c:pt>
                <c:pt idx="124" formatCode="General">
                  <c:v>-1.91</c:v>
                </c:pt>
                <c:pt idx="125" formatCode="General">
                  <c:v>-1.86</c:v>
                </c:pt>
                <c:pt idx="126" formatCode="General">
                  <c:v>-1.77</c:v>
                </c:pt>
                <c:pt idx="127" formatCode="General">
                  <c:v>-1.77</c:v>
                </c:pt>
                <c:pt idx="128" formatCode="General">
                  <c:v>-1.63</c:v>
                </c:pt>
                <c:pt idx="129" formatCode="General">
                  <c:v>-1.58</c:v>
                </c:pt>
                <c:pt idx="130" formatCode="General">
                  <c:v>-1.55</c:v>
                </c:pt>
                <c:pt idx="131" formatCode="General">
                  <c:v>-1.46</c:v>
                </c:pt>
                <c:pt idx="132" formatCode="General">
                  <c:v>-1.45</c:v>
                </c:pt>
                <c:pt idx="133" formatCode="General">
                  <c:v>-1.37</c:v>
                </c:pt>
                <c:pt idx="134" formatCode="General">
                  <c:v>-1.32</c:v>
                </c:pt>
                <c:pt idx="135" formatCode="General">
                  <c:v>-1.25</c:v>
                </c:pt>
                <c:pt idx="136" formatCode="General">
                  <c:v>-1.1200000000000001</c:v>
                </c:pt>
                <c:pt idx="137" formatCode="General">
                  <c:v>-0.98</c:v>
                </c:pt>
                <c:pt idx="138" formatCode="General">
                  <c:v>-0.83</c:v>
                </c:pt>
                <c:pt idx="139" formatCode="General">
                  <c:v>-0.56999999999999995</c:v>
                </c:pt>
                <c:pt idx="140" formatCode="General">
                  <c:v>-0.25</c:v>
                </c:pt>
                <c:pt idx="141" formatCode="General">
                  <c:v>-0.11</c:v>
                </c:pt>
                <c:pt idx="142" formatCode="General">
                  <c:v>0.08</c:v>
                </c:pt>
                <c:pt idx="143" formatCode="General">
                  <c:v>0.25</c:v>
                </c:pt>
                <c:pt idx="144" formatCode="General">
                  <c:v>0.42</c:v>
                </c:pt>
                <c:pt idx="145" formatCode="General">
                  <c:v>0.56999999999999995</c:v>
                </c:pt>
                <c:pt idx="146" formatCode="General">
                  <c:v>0.67</c:v>
                </c:pt>
                <c:pt idx="147" formatCode="General">
                  <c:v>0.77</c:v>
                </c:pt>
                <c:pt idx="148" formatCode="General">
                  <c:v>0.81</c:v>
                </c:pt>
                <c:pt idx="149" formatCode="General">
                  <c:v>0.84</c:v>
                </c:pt>
                <c:pt idx="150" formatCode="General">
                  <c:v>0.93</c:v>
                </c:pt>
                <c:pt idx="151" formatCode="General">
                  <c:v>1.07</c:v>
                </c:pt>
                <c:pt idx="152" formatCode="General">
                  <c:v>1.1200000000000001</c:v>
                </c:pt>
                <c:pt idx="153" formatCode="General">
                  <c:v>1.26</c:v>
                </c:pt>
                <c:pt idx="154" formatCode="General">
                  <c:v>1.19</c:v>
                </c:pt>
                <c:pt idx="155" formatCode="General">
                  <c:v>1.17</c:v>
                </c:pt>
                <c:pt idx="156" formatCode="General">
                  <c:v>1.22</c:v>
                </c:pt>
                <c:pt idx="157" formatCode="General">
                  <c:v>1.27</c:v>
                </c:pt>
              </c:numCache>
            </c:numRef>
          </c:xVal>
          <c:yVal>
            <c:numRef>
              <c:f>Rating_2!$G$28:$G$185</c:f>
              <c:numCache>
                <c:formatCode>General</c:formatCode>
                <c:ptCount val="158"/>
                <c:pt idx="0">
                  <c:v>6.7924665137807816E-2</c:v>
                </c:pt>
                <c:pt idx="1">
                  <c:v>5.4353461131462222E-3</c:v>
                </c:pt>
                <c:pt idx="2">
                  <c:v>1.6383624393099483E-2</c:v>
                </c:pt>
                <c:pt idx="3">
                  <c:v>3.960323650764308E-2</c:v>
                </c:pt>
                <c:pt idx="4">
                  <c:v>-3.1594866321427384E-2</c:v>
                </c:pt>
                <c:pt idx="5">
                  <c:v>2.2443165745563709E-2</c:v>
                </c:pt>
                <c:pt idx="6">
                  <c:v>4.2668579994708633E-2</c:v>
                </c:pt>
                <c:pt idx="7">
                  <c:v>8.632605558945361E-2</c:v>
                </c:pt>
                <c:pt idx="8">
                  <c:v>-0.13022162444559804</c:v>
                </c:pt>
                <c:pt idx="9">
                  <c:v>-0.14284701215581275</c:v>
                </c:pt>
                <c:pt idx="10">
                  <c:v>-0.11176331106689474</c:v>
                </c:pt>
                <c:pt idx="11">
                  <c:v>-6.2098153235145004E-2</c:v>
                </c:pt>
                <c:pt idx="12">
                  <c:v>-4.7774386378059086E-2</c:v>
                </c:pt>
                <c:pt idx="13">
                  <c:v>-3.59600681393486E-2</c:v>
                </c:pt>
                <c:pt idx="14">
                  <c:v>-7.3252587623289678E-2</c:v>
                </c:pt>
                <c:pt idx="15">
                  <c:v>-1.5022517842865346E-2</c:v>
                </c:pt>
                <c:pt idx="16">
                  <c:v>0.13634909304169995</c:v>
                </c:pt>
                <c:pt idx="17">
                  <c:v>7.4810179575921065E-2</c:v>
                </c:pt>
                <c:pt idx="18">
                  <c:v>0.10220659017572098</c:v>
                </c:pt>
                <c:pt idx="19">
                  <c:v>0.1396516299491557</c:v>
                </c:pt>
                <c:pt idx="20">
                  <c:v>0.19750185157993938</c:v>
                </c:pt>
                <c:pt idx="21">
                  <c:v>0.12674018263744313</c:v>
                </c:pt>
                <c:pt idx="22">
                  <c:v>0.10281118303612846</c:v>
                </c:pt>
                <c:pt idx="23">
                  <c:v>0.14051767451707642</c:v>
                </c:pt>
                <c:pt idx="24">
                  <c:v>3.1770207015914265E-3</c:v>
                </c:pt>
                <c:pt idx="25">
                  <c:v>5.8059370530781695E-2</c:v>
                </c:pt>
                <c:pt idx="26">
                  <c:v>0.11412420900756326</c:v>
                </c:pt>
                <c:pt idx="27">
                  <c:v>6.8878674578544075E-2</c:v>
                </c:pt>
                <c:pt idx="28">
                  <c:v>-0.22134387738862449</c:v>
                </c:pt>
                <c:pt idx="29">
                  <c:v>-0.18127059341461216</c:v>
                </c:pt>
                <c:pt idx="30">
                  <c:v>-0.10387979894863608</c:v>
                </c:pt>
                <c:pt idx="31">
                  <c:v>-0.11666914972090114</c:v>
                </c:pt>
                <c:pt idx="32">
                  <c:v>-7.5234316448684502E-2</c:v>
                </c:pt>
                <c:pt idx="33">
                  <c:v>-0.10366034420781889</c:v>
                </c:pt>
                <c:pt idx="34">
                  <c:v>-9.7835833350349732E-2</c:v>
                </c:pt>
                <c:pt idx="35">
                  <c:v>-9.0427341207801382E-2</c:v>
                </c:pt>
                <c:pt idx="36">
                  <c:v>-5.6874428301003865E-2</c:v>
                </c:pt>
                <c:pt idx="37">
                  <c:v>-5.750889141138904E-2</c:v>
                </c:pt>
                <c:pt idx="38">
                  <c:v>-1.5984660882309099E-2</c:v>
                </c:pt>
                <c:pt idx="39">
                  <c:v>-4.8466147024677664E-2</c:v>
                </c:pt>
                <c:pt idx="40">
                  <c:v>-6.8595122417609566E-3</c:v>
                </c:pt>
                <c:pt idx="41">
                  <c:v>3.1467849709976292E-3</c:v>
                </c:pt>
                <c:pt idx="42">
                  <c:v>-6.5019904518934357E-2</c:v>
                </c:pt>
                <c:pt idx="43">
                  <c:v>-9.0918982966583517E-3</c:v>
                </c:pt>
                <c:pt idx="44">
                  <c:v>-0.1570162710032727</c:v>
                </c:pt>
                <c:pt idx="45">
                  <c:v>-5.9658150520342505E-2</c:v>
                </c:pt>
                <c:pt idx="46">
                  <c:v>-5.8731440667661505E-2</c:v>
                </c:pt>
                <c:pt idx="47">
                  <c:v>0.12728664417518987</c:v>
                </c:pt>
                <c:pt idx="48">
                  <c:v>-9.1741055247684722E-2</c:v>
                </c:pt>
                <c:pt idx="49">
                  <c:v>-9.8319500348610367E-2</c:v>
                </c:pt>
                <c:pt idx="50">
                  <c:v>-4.400752303428801E-2</c:v>
                </c:pt>
                <c:pt idx="51">
                  <c:v>5.5311104161108737E-3</c:v>
                </c:pt>
                <c:pt idx="52">
                  <c:v>-7.7818201650500685E-2</c:v>
                </c:pt>
                <c:pt idx="53">
                  <c:v>-6.9804243660144927E-2</c:v>
                </c:pt>
                <c:pt idx="54">
                  <c:v>-4.8474277777698971E-2</c:v>
                </c:pt>
                <c:pt idx="55">
                  <c:v>-5.503589027578526E-3</c:v>
                </c:pt>
                <c:pt idx="56">
                  <c:v>6.1997763840859532E-2</c:v>
                </c:pt>
                <c:pt idx="57">
                  <c:v>5.5542700477362761E-2</c:v>
                </c:pt>
                <c:pt idx="58">
                  <c:v>0.10533435927495161</c:v>
                </c:pt>
                <c:pt idx="59">
                  <c:v>3.3888194652373471E-2</c:v>
                </c:pt>
                <c:pt idx="60">
                  <c:v>3.3848068270324161E-2</c:v>
                </c:pt>
                <c:pt idx="61">
                  <c:v>8.7895756395984126E-2</c:v>
                </c:pt>
                <c:pt idx="62">
                  <c:v>7.0343787573236671E-2</c:v>
                </c:pt>
                <c:pt idx="63">
                  <c:v>9.68234905367793E-2</c:v>
                </c:pt>
                <c:pt idx="64">
                  <c:v>0.17155846080133275</c:v>
                </c:pt>
                <c:pt idx="65">
                  <c:v>0.17787133300714952</c:v>
                </c:pt>
                <c:pt idx="66">
                  <c:v>0.10579093479630042</c:v>
                </c:pt>
                <c:pt idx="67">
                  <c:v>9.0007276435334349E-2</c:v>
                </c:pt>
                <c:pt idx="68">
                  <c:v>0.12299473319282939</c:v>
                </c:pt>
                <c:pt idx="69">
                  <c:v>8.5298487608529205E-2</c:v>
                </c:pt>
                <c:pt idx="70">
                  <c:v>7.0182886626080521E-2</c:v>
                </c:pt>
                <c:pt idx="71">
                  <c:v>7.2555630306484931E-2</c:v>
                </c:pt>
                <c:pt idx="72">
                  <c:v>0.10312658723877988</c:v>
                </c:pt>
                <c:pt idx="73">
                  <c:v>6.5712490839058946E-2</c:v>
                </c:pt>
                <c:pt idx="74">
                  <c:v>5.9696596406622948E-2</c:v>
                </c:pt>
                <c:pt idx="75">
                  <c:v>7.4020999758975803E-2</c:v>
                </c:pt>
                <c:pt idx="76">
                  <c:v>5.1195417822942124E-2</c:v>
                </c:pt>
                <c:pt idx="77">
                  <c:v>9.082552589663262E-2</c:v>
                </c:pt>
                <c:pt idx="78">
                  <c:v>5.1594507869585859E-2</c:v>
                </c:pt>
                <c:pt idx="79">
                  <c:v>1.109045094497163E-2</c:v>
                </c:pt>
                <c:pt idx="80">
                  <c:v>1.1075903493581452E-2</c:v>
                </c:pt>
                <c:pt idx="81">
                  <c:v>1.0940300626872901E-2</c:v>
                </c:pt>
                <c:pt idx="82">
                  <c:v>-4.8086165714842144E-2</c:v>
                </c:pt>
                <c:pt idx="83">
                  <c:v>2.0971099213493716E-2</c:v>
                </c:pt>
                <c:pt idx="84">
                  <c:v>8.2595233251328004E-3</c:v>
                </c:pt>
                <c:pt idx="85">
                  <c:v>1.2298152200168944E-2</c:v>
                </c:pt>
                <c:pt idx="86">
                  <c:v>7.5524568874786313E-3</c:v>
                </c:pt>
                <c:pt idx="87">
                  <c:v>2.879411274456789E-3</c:v>
                </c:pt>
                <c:pt idx="88">
                  <c:v>4.1192173851912206E-2</c:v>
                </c:pt>
                <c:pt idx="89">
                  <c:v>1.2062943294531447E-2</c:v>
                </c:pt>
                <c:pt idx="90">
                  <c:v>-1.0378046162969889E-3</c:v>
                </c:pt>
                <c:pt idx="91">
                  <c:v>-3.3276142050154681E-2</c:v>
                </c:pt>
                <c:pt idx="92">
                  <c:v>5.4854473825935557E-2</c:v>
                </c:pt>
                <c:pt idx="93">
                  <c:v>5.1966884883951847E-2</c:v>
                </c:pt>
                <c:pt idx="94">
                  <c:v>5.4024203058117282E-2</c:v>
                </c:pt>
                <c:pt idx="95">
                  <c:v>9.2981963734051987E-2</c:v>
                </c:pt>
                <c:pt idx="96">
                  <c:v>7.7128188745697823E-2</c:v>
                </c:pt>
                <c:pt idx="97">
                  <c:v>1.9370392518942348E-2</c:v>
                </c:pt>
                <c:pt idx="98">
                  <c:v>0.12395212603166028</c:v>
                </c:pt>
                <c:pt idx="99">
                  <c:v>5.319002802718531E-2</c:v>
                </c:pt>
                <c:pt idx="100">
                  <c:v>9.7018889595275271E-2</c:v>
                </c:pt>
                <c:pt idx="101">
                  <c:v>0.15354445766026603</c:v>
                </c:pt>
                <c:pt idx="102">
                  <c:v>2.3642938137754754E-2</c:v>
                </c:pt>
                <c:pt idx="103">
                  <c:v>6.5666450428233603E-2</c:v>
                </c:pt>
                <c:pt idx="104">
                  <c:v>1.4390798548625128E-2</c:v>
                </c:pt>
                <c:pt idx="105">
                  <c:v>5.802142141106903E-2</c:v>
                </c:pt>
                <c:pt idx="106">
                  <c:v>1.8901300497990547E-2</c:v>
                </c:pt>
                <c:pt idx="107">
                  <c:v>1.4176607844354594E-2</c:v>
                </c:pt>
                <c:pt idx="108">
                  <c:v>4.9161540771764489E-2</c:v>
                </c:pt>
                <c:pt idx="109">
                  <c:v>2.2354379666775781E-2</c:v>
                </c:pt>
                <c:pt idx="110">
                  <c:v>-1.0408432522990285E-2</c:v>
                </c:pt>
                <c:pt idx="111">
                  <c:v>2.4128251016463986E-2</c:v>
                </c:pt>
                <c:pt idx="112">
                  <c:v>0.10748297767997483</c:v>
                </c:pt>
                <c:pt idx="113">
                  <c:v>-2.0196920993966305E-2</c:v>
                </c:pt>
                <c:pt idx="114">
                  <c:v>0.1073623937715058</c:v>
                </c:pt>
                <c:pt idx="115">
                  <c:v>1.7771317801574149E-2</c:v>
                </c:pt>
                <c:pt idx="116">
                  <c:v>-5.5693768263834098E-2</c:v>
                </c:pt>
                <c:pt idx="117">
                  <c:v>-3.8594666397269162E-2</c:v>
                </c:pt>
                <c:pt idx="118">
                  <c:v>-6.7277692263687738E-2</c:v>
                </c:pt>
                <c:pt idx="119">
                  <c:v>-4.1823052457450105E-2</c:v>
                </c:pt>
                <c:pt idx="120">
                  <c:v>-0.13206474336031304</c:v>
                </c:pt>
                <c:pt idx="121">
                  <c:v>-3.3812549762320288E-2</c:v>
                </c:pt>
                <c:pt idx="122">
                  <c:v>-0.1357340821154629</c:v>
                </c:pt>
                <c:pt idx="123">
                  <c:v>-0.1329961776769979</c:v>
                </c:pt>
                <c:pt idx="124">
                  <c:v>-8.0489645800934762E-2</c:v>
                </c:pt>
                <c:pt idx="125">
                  <c:v>-0.12071902772487397</c:v>
                </c:pt>
                <c:pt idx="126">
                  <c:v>-1.9831242173825592E-2</c:v>
                </c:pt>
                <c:pt idx="127">
                  <c:v>-9.944838503864073E-3</c:v>
                </c:pt>
                <c:pt idx="128">
                  <c:v>-7.2838689839201942E-2</c:v>
                </c:pt>
                <c:pt idx="129">
                  <c:v>-2.8509926201633284E-2</c:v>
                </c:pt>
                <c:pt idx="130">
                  <c:v>-2.059563027885547E-2</c:v>
                </c:pt>
                <c:pt idx="131">
                  <c:v>-0.10680100777211021</c:v>
                </c:pt>
                <c:pt idx="132">
                  <c:v>4.7645948425198759E-2</c:v>
                </c:pt>
                <c:pt idx="133">
                  <c:v>-6.4297862398967176E-2</c:v>
                </c:pt>
                <c:pt idx="134">
                  <c:v>-2.2341572218366856E-2</c:v>
                </c:pt>
                <c:pt idx="135">
                  <c:v>-4.3331417702854091E-2</c:v>
                </c:pt>
                <c:pt idx="136">
                  <c:v>-6.6642689544118561E-2</c:v>
                </c:pt>
                <c:pt idx="137">
                  <c:v>-7.5913687310833144E-2</c:v>
                </c:pt>
                <c:pt idx="138">
                  <c:v>-7.4372429352068892E-2</c:v>
                </c:pt>
                <c:pt idx="139">
                  <c:v>-9.2675436055567384E-2</c:v>
                </c:pt>
                <c:pt idx="140">
                  <c:v>-0.10862359888936196</c:v>
                </c:pt>
                <c:pt idx="141">
                  <c:v>-7.5717069065570297E-2</c:v>
                </c:pt>
                <c:pt idx="142">
                  <c:v>-9.7720307323996142E-2</c:v>
                </c:pt>
                <c:pt idx="143">
                  <c:v>-7.3963109787308662E-2</c:v>
                </c:pt>
                <c:pt idx="144">
                  <c:v>-7.8173667766214094E-2</c:v>
                </c:pt>
                <c:pt idx="145">
                  <c:v>-7.1979955072691948E-2</c:v>
                </c:pt>
                <c:pt idx="146">
                  <c:v>3.3731607756424253E-3</c:v>
                </c:pt>
                <c:pt idx="147">
                  <c:v>-1.1077230799320659E-2</c:v>
                </c:pt>
                <c:pt idx="148">
                  <c:v>3.4289847323250355E-2</c:v>
                </c:pt>
                <c:pt idx="149">
                  <c:v>5.3001748580970398E-2</c:v>
                </c:pt>
                <c:pt idx="150">
                  <c:v>-9.3930368582295642E-3</c:v>
                </c:pt>
                <c:pt idx="151">
                  <c:v>-3.7504373421751835E-2</c:v>
                </c:pt>
                <c:pt idx="152">
                  <c:v>-5.3490404041155126E-2</c:v>
                </c:pt>
                <c:pt idx="153">
                  <c:v>-0.16008914736731705</c:v>
                </c:pt>
                <c:pt idx="154">
                  <c:v>-6.6418681457584228E-2</c:v>
                </c:pt>
                <c:pt idx="155">
                  <c:v>4.8912354987232787E-3</c:v>
                </c:pt>
                <c:pt idx="156">
                  <c:v>-3.3157798486059264E-2</c:v>
                </c:pt>
                <c:pt idx="157">
                  <c:v>-6.2948044456764052E-2</c:v>
                </c:pt>
              </c:numCache>
            </c:numRef>
          </c:yVal>
          <c:smooth val="0"/>
        </c:ser>
        <c:ser>
          <c:idx val="1"/>
          <c:order val="1"/>
          <c:tx>
            <c:v>Validation Qms</c:v>
          </c:tx>
          <c:spPr>
            <a:ln w="28575">
              <a:noFill/>
            </a:ln>
          </c:spPr>
          <c:xVal>
            <c:numRef>
              <c:f>Qm_Summary!$H$328:$H$339</c:f>
              <c:numCache>
                <c:formatCode>General</c:formatCode>
                <c:ptCount val="12"/>
                <c:pt idx="0" formatCode="0.00">
                  <c:v>1.7891666666666668</c:v>
                </c:pt>
                <c:pt idx="1">
                  <c:v>1.78</c:v>
                </c:pt>
                <c:pt idx="2">
                  <c:v>1.77</c:v>
                </c:pt>
                <c:pt idx="3">
                  <c:v>1.77</c:v>
                </c:pt>
                <c:pt idx="4">
                  <c:v>1.65</c:v>
                </c:pt>
                <c:pt idx="5">
                  <c:v>1.62</c:v>
                </c:pt>
                <c:pt idx="6">
                  <c:v>1.54</c:v>
                </c:pt>
                <c:pt idx="7">
                  <c:v>1.45</c:v>
                </c:pt>
                <c:pt idx="8" formatCode="0.00">
                  <c:v>1.3622000000000001</c:v>
                </c:pt>
                <c:pt idx="9" formatCode="0.00">
                  <c:v>1.3394999999999999</c:v>
                </c:pt>
                <c:pt idx="10" formatCode="0.00">
                  <c:v>1.3182</c:v>
                </c:pt>
                <c:pt idx="11" formatCode="0.00">
                  <c:v>1.3096000000000001</c:v>
                </c:pt>
              </c:numCache>
            </c:numRef>
          </c:xVal>
          <c:yVal>
            <c:numRef>
              <c:f>Qm_Summary!$L$328:$L$339</c:f>
              <c:numCache>
                <c:formatCode>0.00</c:formatCode>
                <c:ptCount val="12"/>
                <c:pt idx="0">
                  <c:v>2.0225934039054927E-2</c:v>
                </c:pt>
                <c:pt idx="1">
                  <c:v>8.1049239688656183E-2</c:v>
                </c:pt>
                <c:pt idx="2">
                  <c:v>6.0609157753998E-2</c:v>
                </c:pt>
                <c:pt idx="3">
                  <c:v>5.3431404963478091E-2</c:v>
                </c:pt>
                <c:pt idx="4">
                  <c:v>8.7517685005043422E-2</c:v>
                </c:pt>
                <c:pt idx="5">
                  <c:v>7.5873507841890842E-2</c:v>
                </c:pt>
                <c:pt idx="6">
                  <c:v>7.4605020056465188E-2</c:v>
                </c:pt>
                <c:pt idx="7">
                  <c:v>8.1268347687746045E-2</c:v>
                </c:pt>
                <c:pt idx="8">
                  <c:v>5.0778862803627645E-2</c:v>
                </c:pt>
                <c:pt idx="9">
                  <c:v>2.3178086012341392E-2</c:v>
                </c:pt>
                <c:pt idx="10">
                  <c:v>6.8119171840578918E-2</c:v>
                </c:pt>
                <c:pt idx="11">
                  <c:v>5.978065285955747E-2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85760"/>
        <c:axId val="132586936"/>
      </c:scatterChart>
      <c:valAx>
        <c:axId val="132585760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Index Velocity</a:t>
                </a:r>
              </a:p>
            </c:rich>
          </c:tx>
          <c:overlay val="0"/>
        </c:title>
        <c:numFmt formatCode="0.00" sourceLinked="1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6936"/>
        <c:crossesAt val="0"/>
        <c:crossBetween val="midCat"/>
      </c:valAx>
      <c:valAx>
        <c:axId val="1325869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Residuals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43521510142358033"/>
            </c:manualLayout>
          </c:layout>
          <c:overlay val="0"/>
        </c:title>
        <c:numFmt formatCode="#,##0.00" sourceLinked="0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5760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57469311681368929"/>
          <c:y val="0.14843986049911884"/>
          <c:w val="0.12056368263053741"/>
          <c:h val="7.2963459652353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Residuals and Time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249672405203234"/>
          <c:y val="9.2945945048008238E-2"/>
          <c:w val="0.8231931749369632"/>
          <c:h val="0.79135851689424908"/>
        </c:manualLayout>
      </c:layout>
      <c:scatterChart>
        <c:scatterStyle val="lineMarker"/>
        <c:varyColors val="0"/>
        <c:ser>
          <c:idx val="0"/>
          <c:order val="0"/>
          <c:tx>
            <c:v>Calibration Qms</c:v>
          </c:tx>
          <c:spPr>
            <a:ln w="28575">
              <a:noFill/>
            </a:ln>
          </c:spPr>
          <c:xVal>
            <c:numRef>
              <c:f>Qm_Summary!$T$170:$T$327</c:f>
              <c:numCache>
                <c:formatCode>m/d/yy\ h:mm;@</c:formatCode>
                <c:ptCount val="158"/>
                <c:pt idx="0">
                  <c:v>39665.515098379627</c:v>
                </c:pt>
                <c:pt idx="1">
                  <c:v>39665.518692129626</c:v>
                </c:pt>
                <c:pt idx="2">
                  <c:v>39665.522285879633</c:v>
                </c:pt>
                <c:pt idx="3">
                  <c:v>39665.526122685187</c:v>
                </c:pt>
                <c:pt idx="4">
                  <c:v>39742.463304398152</c:v>
                </c:pt>
                <c:pt idx="5">
                  <c:v>39742.467065972225</c:v>
                </c:pt>
                <c:pt idx="6">
                  <c:v>39742.477210648147</c:v>
                </c:pt>
                <c:pt idx="7">
                  <c:v>39742.482424768517</c:v>
                </c:pt>
                <c:pt idx="8">
                  <c:v>39855.459178240737</c:v>
                </c:pt>
                <c:pt idx="9">
                  <c:v>39855.461290509258</c:v>
                </c:pt>
                <c:pt idx="10">
                  <c:v>39855.463553240741</c:v>
                </c:pt>
                <c:pt idx="11">
                  <c:v>39855.465810185189</c:v>
                </c:pt>
                <c:pt idx="12">
                  <c:v>39981.41810185185</c:v>
                </c:pt>
                <c:pt idx="13">
                  <c:v>39981.421440972219</c:v>
                </c:pt>
                <c:pt idx="14">
                  <c:v>39981.424496527776</c:v>
                </c:pt>
                <c:pt idx="15">
                  <c:v>39981.427471064817</c:v>
                </c:pt>
                <c:pt idx="16">
                  <c:v>40058.553848379634</c:v>
                </c:pt>
                <c:pt idx="17">
                  <c:v>40058.556776620368</c:v>
                </c:pt>
                <c:pt idx="18">
                  <c:v>40058.559508101855</c:v>
                </c:pt>
                <c:pt idx="19">
                  <c:v>40058.562349537038</c:v>
                </c:pt>
                <c:pt idx="20">
                  <c:v>40148.471944444442</c:v>
                </c:pt>
                <c:pt idx="21">
                  <c:v>40148.474322916671</c:v>
                </c:pt>
                <c:pt idx="22">
                  <c:v>40148.476684027773</c:v>
                </c:pt>
                <c:pt idx="23">
                  <c:v>40148.479079861114</c:v>
                </c:pt>
                <c:pt idx="24">
                  <c:v>40232.476944444439</c:v>
                </c:pt>
                <c:pt idx="25">
                  <c:v>40232.479641203703</c:v>
                </c:pt>
                <c:pt idx="26">
                  <c:v>40232.482586805556</c:v>
                </c:pt>
                <c:pt idx="27">
                  <c:v>40232.485781249998</c:v>
                </c:pt>
                <c:pt idx="28">
                  <c:v>40318.444021990741</c:v>
                </c:pt>
                <c:pt idx="29">
                  <c:v>40318.445937500001</c:v>
                </c:pt>
                <c:pt idx="30">
                  <c:v>40318.451180555552</c:v>
                </c:pt>
                <c:pt idx="31">
                  <c:v>40318.453443287042</c:v>
                </c:pt>
                <c:pt idx="32">
                  <c:v>40407.442916666667</c:v>
                </c:pt>
                <c:pt idx="33">
                  <c:v>40407.446863425925</c:v>
                </c:pt>
                <c:pt idx="34">
                  <c:v>40407.450150462959</c:v>
                </c:pt>
                <c:pt idx="35">
                  <c:v>40407.454236111109</c:v>
                </c:pt>
                <c:pt idx="36">
                  <c:v>40500.488668981481</c:v>
                </c:pt>
                <c:pt idx="37">
                  <c:v>40500.494178240748</c:v>
                </c:pt>
                <c:pt idx="38">
                  <c:v>40500.498819444438</c:v>
                </c:pt>
                <c:pt idx="39">
                  <c:v>40500.503564814811</c:v>
                </c:pt>
                <c:pt idx="40">
                  <c:v>40500.516649305551</c:v>
                </c:pt>
                <c:pt idx="41">
                  <c:v>40500.521504629629</c:v>
                </c:pt>
                <c:pt idx="42">
                  <c:v>40500.5272974537</c:v>
                </c:pt>
                <c:pt idx="43">
                  <c:v>40500.531221064812</c:v>
                </c:pt>
                <c:pt idx="44">
                  <c:v>40590.427390046301</c:v>
                </c:pt>
                <c:pt idx="45">
                  <c:v>40590.431116898144</c:v>
                </c:pt>
                <c:pt idx="46">
                  <c:v>40590.43472222222</c:v>
                </c:pt>
                <c:pt idx="47">
                  <c:v>40590.438443287036</c:v>
                </c:pt>
                <c:pt idx="48">
                  <c:v>40674.726892361112</c:v>
                </c:pt>
                <c:pt idx="49">
                  <c:v>40674.730844907404</c:v>
                </c:pt>
                <c:pt idx="50">
                  <c:v>40674.735879629632</c:v>
                </c:pt>
                <c:pt idx="51">
                  <c:v>40674.740978009257</c:v>
                </c:pt>
                <c:pt idx="52">
                  <c:v>40758.632413194442</c:v>
                </c:pt>
                <c:pt idx="53">
                  <c:v>40758.63622685185</c:v>
                </c:pt>
                <c:pt idx="54">
                  <c:v>40758.641018518516</c:v>
                </c:pt>
                <c:pt idx="55">
                  <c:v>40758.645821759259</c:v>
                </c:pt>
                <c:pt idx="56">
                  <c:v>40863.630549768524</c:v>
                </c:pt>
                <c:pt idx="57">
                  <c:v>40863.633883101851</c:v>
                </c:pt>
                <c:pt idx="58">
                  <c:v>40863.637465277774</c:v>
                </c:pt>
                <c:pt idx="59">
                  <c:v>40863.64376157408</c:v>
                </c:pt>
                <c:pt idx="60">
                  <c:v>40934.327210648153</c:v>
                </c:pt>
                <c:pt idx="61">
                  <c:v>40934.331319444442</c:v>
                </c:pt>
                <c:pt idx="62">
                  <c:v>40934.335167824072</c:v>
                </c:pt>
                <c:pt idx="63">
                  <c:v>40934.339282407411</c:v>
                </c:pt>
                <c:pt idx="64">
                  <c:v>40934.353003472228</c:v>
                </c:pt>
                <c:pt idx="65">
                  <c:v>40934.356770833328</c:v>
                </c:pt>
                <c:pt idx="66">
                  <c:v>40934.369357638891</c:v>
                </c:pt>
                <c:pt idx="67">
                  <c:v>40934.373622685183</c:v>
                </c:pt>
                <c:pt idx="68">
                  <c:v>40934.388859953702</c:v>
                </c:pt>
                <c:pt idx="69">
                  <c:v>40934.392766203702</c:v>
                </c:pt>
                <c:pt idx="70">
                  <c:v>40934.397337962968</c:v>
                </c:pt>
                <c:pt idx="71">
                  <c:v>40934.409820601846</c:v>
                </c:pt>
                <c:pt idx="72">
                  <c:v>40934.418912037036</c:v>
                </c:pt>
                <c:pt idx="73">
                  <c:v>40934.422031250004</c:v>
                </c:pt>
                <c:pt idx="74">
                  <c:v>40934.466875000006</c:v>
                </c:pt>
                <c:pt idx="75">
                  <c:v>40934.471313657414</c:v>
                </c:pt>
                <c:pt idx="76">
                  <c:v>40934.481799768517</c:v>
                </c:pt>
                <c:pt idx="77">
                  <c:v>40934.484334490742</c:v>
                </c:pt>
                <c:pt idx="78">
                  <c:v>40934.489427083339</c:v>
                </c:pt>
                <c:pt idx="79">
                  <c:v>40934.492037037038</c:v>
                </c:pt>
                <c:pt idx="80">
                  <c:v>40934.494907407403</c:v>
                </c:pt>
                <c:pt idx="81">
                  <c:v>40934.498252314814</c:v>
                </c:pt>
                <c:pt idx="82">
                  <c:v>40934.501435185186</c:v>
                </c:pt>
                <c:pt idx="83">
                  <c:v>40934.504334490739</c:v>
                </c:pt>
                <c:pt idx="84">
                  <c:v>40934.50762152778</c:v>
                </c:pt>
                <c:pt idx="85">
                  <c:v>40934.511302083331</c:v>
                </c:pt>
                <c:pt idx="86">
                  <c:v>40934.514930555553</c:v>
                </c:pt>
                <c:pt idx="87">
                  <c:v>40934.518258101853</c:v>
                </c:pt>
                <c:pt idx="88">
                  <c:v>40934.521336805556</c:v>
                </c:pt>
                <c:pt idx="89">
                  <c:v>40934.524270833332</c:v>
                </c:pt>
                <c:pt idx="90">
                  <c:v>40934.526927083338</c:v>
                </c:pt>
                <c:pt idx="91">
                  <c:v>40934.529600694441</c:v>
                </c:pt>
                <c:pt idx="92">
                  <c:v>40934.531961805558</c:v>
                </c:pt>
                <c:pt idx="93">
                  <c:v>40934.534276620368</c:v>
                </c:pt>
                <c:pt idx="94">
                  <c:v>40934.536712962959</c:v>
                </c:pt>
                <c:pt idx="95">
                  <c:v>40934.540839120367</c:v>
                </c:pt>
                <c:pt idx="96">
                  <c:v>40934.543489583331</c:v>
                </c:pt>
                <c:pt idx="97">
                  <c:v>40934.547112268519</c:v>
                </c:pt>
                <c:pt idx="98">
                  <c:v>40934.549461805553</c:v>
                </c:pt>
                <c:pt idx="99">
                  <c:v>40934.551927083332</c:v>
                </c:pt>
                <c:pt idx="100">
                  <c:v>40934.554490740746</c:v>
                </c:pt>
                <c:pt idx="101">
                  <c:v>40934.556857638891</c:v>
                </c:pt>
                <c:pt idx="102">
                  <c:v>40934.559311342593</c:v>
                </c:pt>
                <c:pt idx="103">
                  <c:v>40934.561799768519</c:v>
                </c:pt>
                <c:pt idx="104">
                  <c:v>40934.566001157407</c:v>
                </c:pt>
                <c:pt idx="105">
                  <c:v>40934.569421296292</c:v>
                </c:pt>
                <c:pt idx="106">
                  <c:v>40934.572604166664</c:v>
                </c:pt>
                <c:pt idx="107">
                  <c:v>40934.575185185182</c:v>
                </c:pt>
                <c:pt idx="108">
                  <c:v>40934.577847222223</c:v>
                </c:pt>
                <c:pt idx="109">
                  <c:v>40934.58067708333</c:v>
                </c:pt>
                <c:pt idx="110">
                  <c:v>40934.583472222221</c:v>
                </c:pt>
                <c:pt idx="111">
                  <c:v>40934.586209490742</c:v>
                </c:pt>
                <c:pt idx="112">
                  <c:v>40934.59547453704</c:v>
                </c:pt>
                <c:pt idx="113">
                  <c:v>40934.598657407405</c:v>
                </c:pt>
                <c:pt idx="114">
                  <c:v>40934.602256944439</c:v>
                </c:pt>
                <c:pt idx="115">
                  <c:v>40934.605798611112</c:v>
                </c:pt>
                <c:pt idx="116">
                  <c:v>40934.609178240746</c:v>
                </c:pt>
                <c:pt idx="117">
                  <c:v>40934.611730324075</c:v>
                </c:pt>
                <c:pt idx="118">
                  <c:v>40934.657934027775</c:v>
                </c:pt>
                <c:pt idx="119">
                  <c:v>40934.661406250001</c:v>
                </c:pt>
                <c:pt idx="120">
                  <c:v>40934.671336805557</c:v>
                </c:pt>
                <c:pt idx="121">
                  <c:v>40934.674618055556</c:v>
                </c:pt>
                <c:pt idx="122">
                  <c:v>40934.67799768519</c:v>
                </c:pt>
                <c:pt idx="123">
                  <c:v>40934.681469907409</c:v>
                </c:pt>
                <c:pt idx="124">
                  <c:v>40934.687326388892</c:v>
                </c:pt>
                <c:pt idx="125">
                  <c:v>40934.691041666672</c:v>
                </c:pt>
                <c:pt idx="126">
                  <c:v>40934.711394675927</c:v>
                </c:pt>
                <c:pt idx="127">
                  <c:v>40934.714461805554</c:v>
                </c:pt>
                <c:pt idx="128">
                  <c:v>40934.717609953703</c:v>
                </c:pt>
                <c:pt idx="129">
                  <c:v>40934.720723379629</c:v>
                </c:pt>
                <c:pt idx="130">
                  <c:v>40934.723796296297</c:v>
                </c:pt>
                <c:pt idx="131">
                  <c:v>40934.727563657405</c:v>
                </c:pt>
                <c:pt idx="132">
                  <c:v>40934.731631944444</c:v>
                </c:pt>
                <c:pt idx="133">
                  <c:v>40934.735185185185</c:v>
                </c:pt>
                <c:pt idx="134">
                  <c:v>40934.73850694445</c:v>
                </c:pt>
                <c:pt idx="135">
                  <c:v>40934.741869212965</c:v>
                </c:pt>
                <c:pt idx="136">
                  <c:v>40934.745445601853</c:v>
                </c:pt>
                <c:pt idx="137">
                  <c:v>40934.748593750002</c:v>
                </c:pt>
                <c:pt idx="138">
                  <c:v>40934.751290509259</c:v>
                </c:pt>
                <c:pt idx="139">
                  <c:v>40934.754380787039</c:v>
                </c:pt>
                <c:pt idx="140">
                  <c:v>40934.758379629631</c:v>
                </c:pt>
                <c:pt idx="141">
                  <c:v>40934.760428240741</c:v>
                </c:pt>
                <c:pt idx="142">
                  <c:v>40934.762621527778</c:v>
                </c:pt>
                <c:pt idx="143">
                  <c:v>40934.764895833338</c:v>
                </c:pt>
                <c:pt idx="144">
                  <c:v>40934.767326388886</c:v>
                </c:pt>
                <c:pt idx="145">
                  <c:v>40934.769953703697</c:v>
                </c:pt>
                <c:pt idx="146">
                  <c:v>40934.772453703699</c:v>
                </c:pt>
                <c:pt idx="147">
                  <c:v>40934.774942129632</c:v>
                </c:pt>
                <c:pt idx="148">
                  <c:v>40934.777378472216</c:v>
                </c:pt>
                <c:pt idx="149">
                  <c:v>40934.779866898149</c:v>
                </c:pt>
                <c:pt idx="150">
                  <c:v>40934.78230324074</c:v>
                </c:pt>
                <c:pt idx="151">
                  <c:v>40934.784913194439</c:v>
                </c:pt>
                <c:pt idx="152">
                  <c:v>40934.787268518514</c:v>
                </c:pt>
                <c:pt idx="153">
                  <c:v>40934.789895833332</c:v>
                </c:pt>
                <c:pt idx="154">
                  <c:v>40934.792517361107</c:v>
                </c:pt>
                <c:pt idx="155">
                  <c:v>40934.795098379633</c:v>
                </c:pt>
                <c:pt idx="156">
                  <c:v>40934.797980324074</c:v>
                </c:pt>
                <c:pt idx="157">
                  <c:v>40934.800688657408</c:v>
                </c:pt>
              </c:numCache>
            </c:numRef>
          </c:xVal>
          <c:yVal>
            <c:numRef>
              <c:f>Rating_2!$G$28:$G$185</c:f>
              <c:numCache>
                <c:formatCode>General</c:formatCode>
                <c:ptCount val="158"/>
                <c:pt idx="0">
                  <c:v>6.7924665137807816E-2</c:v>
                </c:pt>
                <c:pt idx="1">
                  <c:v>5.4353461131462222E-3</c:v>
                </c:pt>
                <c:pt idx="2">
                  <c:v>1.6383624393099483E-2</c:v>
                </c:pt>
                <c:pt idx="3">
                  <c:v>3.960323650764308E-2</c:v>
                </c:pt>
                <c:pt idx="4">
                  <c:v>-3.1594866321427384E-2</c:v>
                </c:pt>
                <c:pt idx="5">
                  <c:v>2.2443165745563709E-2</c:v>
                </c:pt>
                <c:pt idx="6">
                  <c:v>4.2668579994708633E-2</c:v>
                </c:pt>
                <c:pt idx="7">
                  <c:v>8.632605558945361E-2</c:v>
                </c:pt>
                <c:pt idx="8">
                  <c:v>-0.13022162444559804</c:v>
                </c:pt>
                <c:pt idx="9">
                  <c:v>-0.14284701215581275</c:v>
                </c:pt>
                <c:pt idx="10">
                  <c:v>-0.11176331106689474</c:v>
                </c:pt>
                <c:pt idx="11">
                  <c:v>-6.2098153235145004E-2</c:v>
                </c:pt>
                <c:pt idx="12">
                  <c:v>-4.7774386378059086E-2</c:v>
                </c:pt>
                <c:pt idx="13">
                  <c:v>-3.59600681393486E-2</c:v>
                </c:pt>
                <c:pt idx="14">
                  <c:v>-7.3252587623289678E-2</c:v>
                </c:pt>
                <c:pt idx="15">
                  <c:v>-1.5022517842865346E-2</c:v>
                </c:pt>
                <c:pt idx="16">
                  <c:v>0.13634909304169995</c:v>
                </c:pt>
                <c:pt idx="17">
                  <c:v>7.4810179575921065E-2</c:v>
                </c:pt>
                <c:pt idx="18">
                  <c:v>0.10220659017572098</c:v>
                </c:pt>
                <c:pt idx="19">
                  <c:v>0.1396516299491557</c:v>
                </c:pt>
                <c:pt idx="20">
                  <c:v>0.19750185157993938</c:v>
                </c:pt>
                <c:pt idx="21">
                  <c:v>0.12674018263744313</c:v>
                </c:pt>
                <c:pt idx="22">
                  <c:v>0.10281118303612846</c:v>
                </c:pt>
                <c:pt idx="23">
                  <c:v>0.14051767451707642</c:v>
                </c:pt>
                <c:pt idx="24">
                  <c:v>3.1770207015914265E-3</c:v>
                </c:pt>
                <c:pt idx="25">
                  <c:v>5.8059370530781695E-2</c:v>
                </c:pt>
                <c:pt idx="26">
                  <c:v>0.11412420900756326</c:v>
                </c:pt>
                <c:pt idx="27">
                  <c:v>6.8878674578544075E-2</c:v>
                </c:pt>
                <c:pt idx="28">
                  <c:v>-0.22134387738862449</c:v>
                </c:pt>
                <c:pt idx="29">
                  <c:v>-0.18127059341461216</c:v>
                </c:pt>
                <c:pt idx="30">
                  <c:v>-0.10387979894863608</c:v>
                </c:pt>
                <c:pt idx="31">
                  <c:v>-0.11666914972090114</c:v>
                </c:pt>
                <c:pt idx="32">
                  <c:v>-7.5234316448684502E-2</c:v>
                </c:pt>
                <c:pt idx="33">
                  <c:v>-0.10366034420781889</c:v>
                </c:pt>
                <c:pt idx="34">
                  <c:v>-9.7835833350349732E-2</c:v>
                </c:pt>
                <c:pt idx="35">
                  <c:v>-9.0427341207801382E-2</c:v>
                </c:pt>
                <c:pt idx="36">
                  <c:v>-5.6874428301003865E-2</c:v>
                </c:pt>
                <c:pt idx="37">
                  <c:v>-5.750889141138904E-2</c:v>
                </c:pt>
                <c:pt idx="38">
                  <c:v>-1.5984660882309099E-2</c:v>
                </c:pt>
                <c:pt idx="39">
                  <c:v>-4.8466147024677664E-2</c:v>
                </c:pt>
                <c:pt idx="40">
                  <c:v>-6.8595122417609566E-3</c:v>
                </c:pt>
                <c:pt idx="41">
                  <c:v>3.1467849709976292E-3</c:v>
                </c:pt>
                <c:pt idx="42">
                  <c:v>-6.5019904518934357E-2</c:v>
                </c:pt>
                <c:pt idx="43">
                  <c:v>-9.0918982966583517E-3</c:v>
                </c:pt>
                <c:pt idx="44">
                  <c:v>-0.1570162710032727</c:v>
                </c:pt>
                <c:pt idx="45">
                  <c:v>-5.9658150520342505E-2</c:v>
                </c:pt>
                <c:pt idx="46">
                  <c:v>-5.8731440667661505E-2</c:v>
                </c:pt>
                <c:pt idx="47">
                  <c:v>0.12728664417518987</c:v>
                </c:pt>
                <c:pt idx="48">
                  <c:v>-9.1741055247684722E-2</c:v>
                </c:pt>
                <c:pt idx="49">
                  <c:v>-9.8319500348610367E-2</c:v>
                </c:pt>
                <c:pt idx="50">
                  <c:v>-4.400752303428801E-2</c:v>
                </c:pt>
                <c:pt idx="51">
                  <c:v>5.5311104161108737E-3</c:v>
                </c:pt>
                <c:pt idx="52">
                  <c:v>-7.7818201650500685E-2</c:v>
                </c:pt>
                <c:pt idx="53">
                  <c:v>-6.9804243660144927E-2</c:v>
                </c:pt>
                <c:pt idx="54">
                  <c:v>-4.8474277777698971E-2</c:v>
                </c:pt>
                <c:pt idx="55">
                  <c:v>-5.503589027578526E-3</c:v>
                </c:pt>
                <c:pt idx="56">
                  <c:v>6.1997763840859532E-2</c:v>
                </c:pt>
                <c:pt idx="57">
                  <c:v>5.5542700477362761E-2</c:v>
                </c:pt>
                <c:pt idx="58">
                  <c:v>0.10533435927495161</c:v>
                </c:pt>
                <c:pt idx="59">
                  <c:v>3.3888194652373471E-2</c:v>
                </c:pt>
                <c:pt idx="60">
                  <c:v>3.3848068270324161E-2</c:v>
                </c:pt>
                <c:pt idx="61">
                  <c:v>8.7895756395984126E-2</c:v>
                </c:pt>
                <c:pt idx="62">
                  <c:v>7.0343787573236671E-2</c:v>
                </c:pt>
                <c:pt idx="63">
                  <c:v>9.68234905367793E-2</c:v>
                </c:pt>
                <c:pt idx="64">
                  <c:v>0.17155846080133275</c:v>
                </c:pt>
                <c:pt idx="65">
                  <c:v>0.17787133300714952</c:v>
                </c:pt>
                <c:pt idx="66">
                  <c:v>0.10579093479630042</c:v>
                </c:pt>
                <c:pt idx="67">
                  <c:v>9.0007276435334349E-2</c:v>
                </c:pt>
                <c:pt idx="68">
                  <c:v>0.12299473319282939</c:v>
                </c:pt>
                <c:pt idx="69">
                  <c:v>8.5298487608529205E-2</c:v>
                </c:pt>
                <c:pt idx="70">
                  <c:v>7.0182886626080521E-2</c:v>
                </c:pt>
                <c:pt idx="71">
                  <c:v>7.2555630306484931E-2</c:v>
                </c:pt>
                <c:pt idx="72">
                  <c:v>0.10312658723877988</c:v>
                </c:pt>
                <c:pt idx="73">
                  <c:v>6.5712490839058946E-2</c:v>
                </c:pt>
                <c:pt idx="74">
                  <c:v>5.9696596406622948E-2</c:v>
                </c:pt>
                <c:pt idx="75">
                  <c:v>7.4020999758975803E-2</c:v>
                </c:pt>
                <c:pt idx="76">
                  <c:v>5.1195417822942124E-2</c:v>
                </c:pt>
                <c:pt idx="77">
                  <c:v>9.082552589663262E-2</c:v>
                </c:pt>
                <c:pt idx="78">
                  <c:v>5.1594507869585859E-2</c:v>
                </c:pt>
                <c:pt idx="79">
                  <c:v>1.109045094497163E-2</c:v>
                </c:pt>
                <c:pt idx="80">
                  <c:v>1.1075903493581452E-2</c:v>
                </c:pt>
                <c:pt idx="81">
                  <c:v>1.0940300626872901E-2</c:v>
                </c:pt>
                <c:pt idx="82">
                  <c:v>-4.8086165714842144E-2</c:v>
                </c:pt>
                <c:pt idx="83">
                  <c:v>2.0971099213493716E-2</c:v>
                </c:pt>
                <c:pt idx="84">
                  <c:v>8.2595233251328004E-3</c:v>
                </c:pt>
                <c:pt idx="85">
                  <c:v>1.2298152200168944E-2</c:v>
                </c:pt>
                <c:pt idx="86">
                  <c:v>7.5524568874786313E-3</c:v>
                </c:pt>
                <c:pt idx="87">
                  <c:v>2.879411274456789E-3</c:v>
                </c:pt>
                <c:pt idx="88">
                  <c:v>4.1192173851912206E-2</c:v>
                </c:pt>
                <c:pt idx="89">
                  <c:v>1.2062943294531447E-2</c:v>
                </c:pt>
                <c:pt idx="90">
                  <c:v>-1.0378046162969889E-3</c:v>
                </c:pt>
                <c:pt idx="91">
                  <c:v>-3.3276142050154681E-2</c:v>
                </c:pt>
                <c:pt idx="92">
                  <c:v>5.4854473825935557E-2</c:v>
                </c:pt>
                <c:pt idx="93">
                  <c:v>5.1966884883951847E-2</c:v>
                </c:pt>
                <c:pt idx="94">
                  <c:v>5.4024203058117282E-2</c:v>
                </c:pt>
                <c:pt idx="95">
                  <c:v>9.2981963734051987E-2</c:v>
                </c:pt>
                <c:pt idx="96">
                  <c:v>7.7128188745697823E-2</c:v>
                </c:pt>
                <c:pt idx="97">
                  <c:v>1.9370392518942348E-2</c:v>
                </c:pt>
                <c:pt idx="98">
                  <c:v>0.12395212603166028</c:v>
                </c:pt>
                <c:pt idx="99">
                  <c:v>5.319002802718531E-2</c:v>
                </c:pt>
                <c:pt idx="100">
                  <c:v>9.7018889595275271E-2</c:v>
                </c:pt>
                <c:pt idx="101">
                  <c:v>0.15354445766026603</c:v>
                </c:pt>
                <c:pt idx="102">
                  <c:v>2.3642938137754754E-2</c:v>
                </c:pt>
                <c:pt idx="103">
                  <c:v>6.5666450428233603E-2</c:v>
                </c:pt>
                <c:pt idx="104">
                  <c:v>1.4390798548625128E-2</c:v>
                </c:pt>
                <c:pt idx="105">
                  <c:v>5.802142141106903E-2</c:v>
                </c:pt>
                <c:pt idx="106">
                  <c:v>1.8901300497990547E-2</c:v>
                </c:pt>
                <c:pt idx="107">
                  <c:v>1.4176607844354594E-2</c:v>
                </c:pt>
                <c:pt idx="108">
                  <c:v>4.9161540771764489E-2</c:v>
                </c:pt>
                <c:pt idx="109">
                  <c:v>2.2354379666775781E-2</c:v>
                </c:pt>
                <c:pt idx="110">
                  <c:v>-1.0408432522990285E-2</c:v>
                </c:pt>
                <c:pt idx="111">
                  <c:v>2.4128251016463986E-2</c:v>
                </c:pt>
                <c:pt idx="112">
                  <c:v>0.10748297767997483</c:v>
                </c:pt>
                <c:pt idx="113">
                  <c:v>-2.0196920993966305E-2</c:v>
                </c:pt>
                <c:pt idx="114">
                  <c:v>0.1073623937715058</c:v>
                </c:pt>
                <c:pt idx="115">
                  <c:v>1.7771317801574149E-2</c:v>
                </c:pt>
                <c:pt idx="116">
                  <c:v>-5.5693768263834098E-2</c:v>
                </c:pt>
                <c:pt idx="117">
                  <c:v>-3.8594666397269162E-2</c:v>
                </c:pt>
                <c:pt idx="118">
                  <c:v>-6.7277692263687738E-2</c:v>
                </c:pt>
                <c:pt idx="119">
                  <c:v>-4.1823052457450105E-2</c:v>
                </c:pt>
                <c:pt idx="120">
                  <c:v>-0.13206474336031304</c:v>
                </c:pt>
                <c:pt idx="121">
                  <c:v>-3.3812549762320288E-2</c:v>
                </c:pt>
                <c:pt idx="122">
                  <c:v>-0.1357340821154629</c:v>
                </c:pt>
                <c:pt idx="123">
                  <c:v>-0.1329961776769979</c:v>
                </c:pt>
                <c:pt idx="124">
                  <c:v>-8.0489645800934762E-2</c:v>
                </c:pt>
                <c:pt idx="125">
                  <c:v>-0.12071902772487397</c:v>
                </c:pt>
                <c:pt idx="126">
                  <c:v>-1.9831242173825592E-2</c:v>
                </c:pt>
                <c:pt idx="127">
                  <c:v>-9.944838503864073E-3</c:v>
                </c:pt>
                <c:pt idx="128">
                  <c:v>-7.2838689839201942E-2</c:v>
                </c:pt>
                <c:pt idx="129">
                  <c:v>-2.8509926201633284E-2</c:v>
                </c:pt>
                <c:pt idx="130">
                  <c:v>-2.059563027885547E-2</c:v>
                </c:pt>
                <c:pt idx="131">
                  <c:v>-0.10680100777211021</c:v>
                </c:pt>
                <c:pt idx="132">
                  <c:v>4.7645948425198759E-2</c:v>
                </c:pt>
                <c:pt idx="133">
                  <c:v>-6.4297862398967176E-2</c:v>
                </c:pt>
                <c:pt idx="134">
                  <c:v>-2.2341572218366856E-2</c:v>
                </c:pt>
                <c:pt idx="135">
                  <c:v>-4.3331417702854091E-2</c:v>
                </c:pt>
                <c:pt idx="136">
                  <c:v>-6.6642689544118561E-2</c:v>
                </c:pt>
                <c:pt idx="137">
                  <c:v>-7.5913687310833144E-2</c:v>
                </c:pt>
                <c:pt idx="138">
                  <c:v>-7.4372429352068892E-2</c:v>
                </c:pt>
                <c:pt idx="139">
                  <c:v>-9.2675436055567384E-2</c:v>
                </c:pt>
                <c:pt idx="140">
                  <c:v>-0.10862359888936196</c:v>
                </c:pt>
                <c:pt idx="141">
                  <c:v>-7.5717069065570297E-2</c:v>
                </c:pt>
                <c:pt idx="142">
                  <c:v>-9.7720307323996142E-2</c:v>
                </c:pt>
                <c:pt idx="143">
                  <c:v>-7.3963109787308662E-2</c:v>
                </c:pt>
                <c:pt idx="144">
                  <c:v>-7.8173667766214094E-2</c:v>
                </c:pt>
                <c:pt idx="145">
                  <c:v>-7.1979955072691948E-2</c:v>
                </c:pt>
                <c:pt idx="146">
                  <c:v>3.3731607756424253E-3</c:v>
                </c:pt>
                <c:pt idx="147">
                  <c:v>-1.1077230799320659E-2</c:v>
                </c:pt>
                <c:pt idx="148">
                  <c:v>3.4289847323250355E-2</c:v>
                </c:pt>
                <c:pt idx="149">
                  <c:v>5.3001748580970398E-2</c:v>
                </c:pt>
                <c:pt idx="150">
                  <c:v>-9.3930368582295642E-3</c:v>
                </c:pt>
                <c:pt idx="151">
                  <c:v>-3.7504373421751835E-2</c:v>
                </c:pt>
                <c:pt idx="152">
                  <c:v>-5.3490404041155126E-2</c:v>
                </c:pt>
                <c:pt idx="153">
                  <c:v>-0.16008914736731705</c:v>
                </c:pt>
                <c:pt idx="154">
                  <c:v>-6.6418681457584228E-2</c:v>
                </c:pt>
                <c:pt idx="155">
                  <c:v>4.8912354987232787E-3</c:v>
                </c:pt>
                <c:pt idx="156">
                  <c:v>-3.3157798486059264E-2</c:v>
                </c:pt>
                <c:pt idx="157">
                  <c:v>-6.2948044456764052E-2</c:v>
                </c:pt>
              </c:numCache>
            </c:numRef>
          </c:yVal>
          <c:smooth val="0"/>
        </c:ser>
        <c:ser>
          <c:idx val="1"/>
          <c:order val="1"/>
          <c:tx>
            <c:v>Validation Qms</c:v>
          </c:tx>
          <c:spPr>
            <a:ln w="28575">
              <a:noFill/>
            </a:ln>
          </c:spPr>
          <c:xVal>
            <c:numRef>
              <c:f>Qm_Summary!$B$328:$B$339</c:f>
              <c:numCache>
                <c:formatCode>m/d/yyyy</c:formatCode>
                <c:ptCount val="12"/>
                <c:pt idx="0">
                  <c:v>40961</c:v>
                </c:pt>
                <c:pt idx="1">
                  <c:v>40961</c:v>
                </c:pt>
                <c:pt idx="2">
                  <c:v>40961</c:v>
                </c:pt>
                <c:pt idx="3">
                  <c:v>40961</c:v>
                </c:pt>
                <c:pt idx="4">
                  <c:v>40961</c:v>
                </c:pt>
                <c:pt idx="5">
                  <c:v>40961</c:v>
                </c:pt>
                <c:pt idx="6">
                  <c:v>40961</c:v>
                </c:pt>
                <c:pt idx="7">
                  <c:v>40961</c:v>
                </c:pt>
                <c:pt idx="8">
                  <c:v>41010</c:v>
                </c:pt>
                <c:pt idx="9">
                  <c:v>41010</c:v>
                </c:pt>
                <c:pt idx="10">
                  <c:v>41010</c:v>
                </c:pt>
                <c:pt idx="11">
                  <c:v>41010</c:v>
                </c:pt>
              </c:numCache>
            </c:numRef>
          </c:xVal>
          <c:yVal>
            <c:numRef>
              <c:f>Qm_Summary!$L$328:$L$339</c:f>
              <c:numCache>
                <c:formatCode>0.00</c:formatCode>
                <c:ptCount val="12"/>
                <c:pt idx="0">
                  <c:v>2.0225934039054927E-2</c:v>
                </c:pt>
                <c:pt idx="1">
                  <c:v>8.1049239688656183E-2</c:v>
                </c:pt>
                <c:pt idx="2">
                  <c:v>6.0609157753998E-2</c:v>
                </c:pt>
                <c:pt idx="3">
                  <c:v>5.3431404963478091E-2</c:v>
                </c:pt>
                <c:pt idx="4">
                  <c:v>8.7517685005043422E-2</c:v>
                </c:pt>
                <c:pt idx="5">
                  <c:v>7.5873507841890842E-2</c:v>
                </c:pt>
                <c:pt idx="6">
                  <c:v>7.4605020056465188E-2</c:v>
                </c:pt>
                <c:pt idx="7">
                  <c:v>8.1268347687746045E-2</c:v>
                </c:pt>
                <c:pt idx="8">
                  <c:v>5.0778862803627645E-2</c:v>
                </c:pt>
                <c:pt idx="9">
                  <c:v>2.3178086012341392E-2</c:v>
                </c:pt>
                <c:pt idx="10">
                  <c:v>6.8119171840578918E-2</c:v>
                </c:pt>
                <c:pt idx="11">
                  <c:v>5.978065285955747E-2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2586544"/>
        <c:axId val="132587720"/>
      </c:scatterChart>
      <c:valAx>
        <c:axId val="13258654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Measurement Date and Time</a:t>
                </a:r>
              </a:p>
            </c:rich>
          </c:tx>
          <c:overlay val="0"/>
        </c:title>
        <c:numFmt formatCode="mm/dd/yy;@" sourceLinked="0"/>
        <c:majorTickMark val="cross"/>
        <c:minorTickMark val="none"/>
        <c:tickLblPos val="low"/>
        <c:spPr>
          <a:ln w="15875">
            <a:solidFill>
              <a:schemeClr val="tx1"/>
            </a:solidFill>
          </a:ln>
        </c:spPr>
        <c:crossAx val="132587720"/>
        <c:crosses val="autoZero"/>
        <c:crossBetween val="midCat"/>
      </c:valAx>
      <c:valAx>
        <c:axId val="1325877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sz="1400"/>
                </a:pPr>
                <a:r>
                  <a:rPr lang="en-US" sz="1400"/>
                  <a:t>Residuals</a:t>
                </a:r>
              </a:p>
            </c:rich>
          </c:tx>
          <c:layout>
            <c:manualLayout>
              <c:xMode val="edge"/>
              <c:yMode val="edge"/>
              <c:x val="1.8264840182648401E-2"/>
              <c:y val="0.43521510142358033"/>
            </c:manualLayout>
          </c:layout>
          <c:overlay val="0"/>
        </c:title>
        <c:numFmt formatCode="#,##0.00" sourceLinked="0"/>
        <c:majorTickMark val="in"/>
        <c:minorTickMark val="none"/>
        <c:tickLblPos val="low"/>
        <c:spPr>
          <a:ln w="15875">
            <a:solidFill>
              <a:schemeClr val="tx1"/>
            </a:solidFill>
          </a:ln>
        </c:spPr>
        <c:crossAx val="132586544"/>
        <c:crosses val="autoZero"/>
        <c:crossBetween val="midCat"/>
      </c:valAx>
      <c:spPr>
        <a:ln w="1587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0.16592699683743561"/>
          <c:y val="0.14843986049911881"/>
          <c:w val="0.12056368263053741"/>
          <c:h val="7.296345965235343E-2"/>
        </c:manualLayout>
      </c:layout>
      <c:overlay val="0"/>
      <c:spPr>
        <a:solidFill>
          <a:schemeClr val="bg1"/>
        </a:solidFill>
        <a:ln>
          <a:solidFill>
            <a:sysClr val="windowText" lastClr="000000"/>
          </a:solidFill>
        </a:ln>
      </c:spPr>
    </c:legend>
    <c:plotVisOnly val="1"/>
    <c:dispBlanksAs val="gap"/>
    <c:showDLblsOverMax val="0"/>
  </c:chart>
  <c:spPr>
    <a:ln>
      <a:solidFill>
        <a:schemeClr val="tx1"/>
      </a:solidFill>
    </a:ln>
  </c:sp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theme="3"/>
  </sheetPr>
  <sheetViews>
    <sheetView zoomScale="179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3"/>
  </sheetPr>
  <sheetViews>
    <sheetView zoomScale="179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3"/>
  </sheetPr>
  <sheetViews>
    <sheetView zoomScale="179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3"/>
  </sheetPr>
  <sheetViews>
    <sheetView zoomScale="14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theme="2" tint="-0.249977111117893"/>
  </sheetPr>
  <sheetViews>
    <sheetView zoomScale="120" workbookViewId="0"/>
  </sheetViews>
  <pageMargins left="0.7" right="0.7" top="0.75" bottom="0.75" header="0.3" footer="0.3"/>
  <drawing r:id="rId1"/>
</chartsheet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8.xml"/><Relationship Id="rId1" Type="http://schemas.openxmlformats.org/officeDocument/2006/relationships/chart" Target="../charts/chart17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981076</xdr:colOff>
      <xdr:row>1</xdr:row>
      <xdr:rowOff>1</xdr:rowOff>
    </xdr:from>
    <xdr:to>
      <xdr:col>2</xdr:col>
      <xdr:colOff>9553576</xdr:colOff>
      <xdr:row>5</xdr:row>
      <xdr:rowOff>95250</xdr:rowOff>
    </xdr:to>
    <xdr:sp macro="" textlink="">
      <xdr:nvSpPr>
        <xdr:cNvPr id="2" name="TextBox 1"/>
        <xdr:cNvSpPr txBox="1"/>
      </xdr:nvSpPr>
      <xdr:spPr>
        <a:xfrm>
          <a:off x="1838326" y="238126"/>
          <a:ext cx="9563100" cy="866774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n-US" sz="1100" i="1"/>
            <a:t>This page should be copied and added</a:t>
          </a:r>
          <a:r>
            <a:rPr lang="en-US" sz="1100" i="1" baseline="0"/>
            <a:t> on to all future Index Velocity Ratings at this station.  </a:t>
          </a:r>
          <a:r>
            <a:rPr lang="en-US" sz="1100" i="1"/>
            <a:t>Information</a:t>
          </a:r>
          <a:r>
            <a:rPr lang="en-US" sz="1100" i="1" baseline="0"/>
            <a:t> on this page will be limited to significant rating events, such as changes to the Index Velocity and/or Stage Area ratings.  Measurement specific comments should be documented in the Ratings Element of the Station Analysis.   </a:t>
          </a:r>
        </a:p>
        <a:p>
          <a:endParaRPr lang="en-US" sz="500" i="1" baseline="0"/>
        </a:p>
        <a:p>
          <a:pPr algn="ctr"/>
          <a:r>
            <a:rPr lang="en-US" sz="1100" b="1" i="0" baseline="0"/>
            <a:t>Blue tabs are required documentation; Yellow Tab contains plots for Graphical Data Analysis; Tan tabs contain documentation of rating development work but do not represent the final rating analysis.</a:t>
          </a:r>
          <a:endParaRPr lang="en-US" sz="1100" b="1" i="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10582</xdr:colOff>
      <xdr:row>28</xdr:row>
      <xdr:rowOff>187325</xdr:rowOff>
    </xdr:from>
    <xdr:to>
      <xdr:col>34</xdr:col>
      <xdr:colOff>10581</xdr:colOff>
      <xdr:row>50</xdr:row>
      <xdr:rowOff>158750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21</xdr:col>
      <xdr:colOff>0</xdr:colOff>
      <xdr:row>2</xdr:row>
      <xdr:rowOff>200024</xdr:rowOff>
    </xdr:from>
    <xdr:to>
      <xdr:col>34</xdr:col>
      <xdr:colOff>31749</xdr:colOff>
      <xdr:row>26</xdr:row>
      <xdr:rowOff>84666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19050</xdr:colOff>
      <xdr:row>0</xdr:row>
      <xdr:rowOff>123825</xdr:rowOff>
    </xdr:from>
    <xdr:to>
      <xdr:col>13</xdr:col>
      <xdr:colOff>523875</xdr:colOff>
      <xdr:row>3</xdr:row>
      <xdr:rowOff>38099</xdr:rowOff>
    </xdr:to>
    <xdr:sp macro="" textlink="">
      <xdr:nvSpPr>
        <xdr:cNvPr id="5" name="TextBox 4"/>
        <xdr:cNvSpPr txBox="1"/>
      </xdr:nvSpPr>
      <xdr:spPr>
        <a:xfrm>
          <a:off x="2562225" y="123825"/>
          <a:ext cx="7277100" cy="5524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THIS IS NOT A MANDATORY WORKSHEET.  </a:t>
          </a:r>
          <a:r>
            <a:rPr lang="en-US" sz="1100" i="1"/>
            <a:t>This page contains additional rating analysis information used during the development of the current rating.  </a:t>
          </a:r>
          <a:r>
            <a:rPr lang="en-US" sz="1100" b="1" i="1"/>
            <a:t>This page should not be copied into next years's IV Rating spreadsheet.</a:t>
          </a:r>
          <a:r>
            <a:rPr lang="en-US" sz="1100" i="1"/>
            <a:t>   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47096</xdr:colOff>
      <xdr:row>27</xdr:row>
      <xdr:rowOff>34662</xdr:rowOff>
    </xdr:from>
    <xdr:to>
      <xdr:col>33</xdr:col>
      <xdr:colOff>0</xdr:colOff>
      <xdr:row>50</xdr:row>
      <xdr:rowOff>84667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582084</xdr:colOff>
      <xdr:row>3</xdr:row>
      <xdr:rowOff>9524</xdr:rowOff>
    </xdr:from>
    <xdr:to>
      <xdr:col>33</xdr:col>
      <xdr:colOff>21166</xdr:colOff>
      <xdr:row>25</xdr:row>
      <xdr:rowOff>169333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104775</xdr:colOff>
      <xdr:row>0</xdr:row>
      <xdr:rowOff>104775</xdr:rowOff>
    </xdr:from>
    <xdr:to>
      <xdr:col>13</xdr:col>
      <xdr:colOff>742950</xdr:colOff>
      <xdr:row>3</xdr:row>
      <xdr:rowOff>76199</xdr:rowOff>
    </xdr:to>
    <xdr:sp macro="" textlink="">
      <xdr:nvSpPr>
        <xdr:cNvPr id="5" name="TextBox 4"/>
        <xdr:cNvSpPr txBox="1"/>
      </xdr:nvSpPr>
      <xdr:spPr>
        <a:xfrm>
          <a:off x="2733675" y="104775"/>
          <a:ext cx="7277100" cy="60959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THIS IS NOT A MANDATORY WORKSHEET.  </a:t>
          </a:r>
          <a:r>
            <a:rPr lang="en-US" sz="1100" i="1"/>
            <a:t>This page contains additional rating analysis information used during the development of the current rating.  </a:t>
          </a:r>
          <a:r>
            <a:rPr lang="en-US" sz="1100" b="1" i="1"/>
            <a:t>This page should not be copied into next years's IV Rating spreadsheet.</a:t>
          </a:r>
          <a:r>
            <a:rPr lang="en-US" sz="1100" i="1"/>
            <a:t>   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57167" cy="6281208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742950</xdr:colOff>
      <xdr:row>0</xdr:row>
      <xdr:rowOff>47625</xdr:rowOff>
    </xdr:from>
    <xdr:to>
      <xdr:col>14</xdr:col>
      <xdr:colOff>38100</xdr:colOff>
      <xdr:row>3</xdr:row>
      <xdr:rowOff>66675</xdr:rowOff>
    </xdr:to>
    <xdr:sp macro="" textlink="">
      <xdr:nvSpPr>
        <xdr:cNvPr id="3" name="TextBox 2"/>
        <xdr:cNvSpPr txBox="1"/>
      </xdr:nvSpPr>
      <xdr:spPr>
        <a:xfrm>
          <a:off x="2714625" y="47625"/>
          <a:ext cx="8934450" cy="6762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This page should be copied and added</a:t>
          </a:r>
          <a:r>
            <a:rPr lang="en-US" sz="1100" i="1" baseline="0"/>
            <a:t> on to all future Index Velocity Ratings at this station until there is a physical change to the index velocity meter caused by a change in the meter location, orientation, or sampling bin size .  A change in the Index Velocity or Stage Area ratings must be indicated in the comments.  Unused columns may be hidden.  Additional columns (i.e. VelY, Cell 1 VelX) may be added at the end, starting with Column T.</a:t>
          </a:r>
          <a:endParaRPr lang="en-US" sz="1100" i="1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9525</xdr:rowOff>
    </xdr:from>
    <xdr:to>
      <xdr:col>10</xdr:col>
      <xdr:colOff>600074</xdr:colOff>
      <xdr:row>21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20</xdr:row>
      <xdr:rowOff>171449</xdr:rowOff>
    </xdr:from>
    <xdr:to>
      <xdr:col>10</xdr:col>
      <xdr:colOff>600075</xdr:colOff>
      <xdr:row>40</xdr:row>
      <xdr:rowOff>180974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9525</xdr:colOff>
      <xdr:row>1</xdr:row>
      <xdr:rowOff>0</xdr:rowOff>
    </xdr:from>
    <xdr:to>
      <xdr:col>21</xdr:col>
      <xdr:colOff>600075</xdr:colOff>
      <xdr:row>21</xdr:row>
      <xdr:rowOff>9525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0</xdr:colOff>
      <xdr:row>20</xdr:row>
      <xdr:rowOff>180975</xdr:rowOff>
    </xdr:from>
    <xdr:to>
      <xdr:col>21</xdr:col>
      <xdr:colOff>590550</xdr:colOff>
      <xdr:row>41</xdr:row>
      <xdr:rowOff>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104776</xdr:colOff>
      <xdr:row>6</xdr:row>
      <xdr:rowOff>7143</xdr:rowOff>
    </xdr:from>
    <xdr:to>
      <xdr:col>3</xdr:col>
      <xdr:colOff>95251</xdr:colOff>
      <xdr:row>17</xdr:row>
      <xdr:rowOff>66675</xdr:rowOff>
    </xdr:to>
    <xdr:sp macro="" textlink="">
      <xdr:nvSpPr>
        <xdr:cNvPr id="4" name="TextBox 3"/>
        <xdr:cNvSpPr txBox="1"/>
      </xdr:nvSpPr>
      <xdr:spPr>
        <a:xfrm>
          <a:off x="104776" y="1226343"/>
          <a:ext cx="2609850" cy="218360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i="1"/>
            <a:t>This page contains</a:t>
          </a:r>
          <a:r>
            <a:rPr lang="en-US" sz="1100" i="1" baseline="0"/>
            <a:t> all measurements used to delelop the active rating, as well as the  output from the regression analysis, including  the </a:t>
          </a:r>
          <a:r>
            <a:rPr lang="en-US" sz="1100" b="1" i="1" baseline="0"/>
            <a:t>Residuals, Residuals Plot, and Line Fit</a:t>
          </a:r>
          <a:r>
            <a:rPr lang="en-US" sz="1100" i="1" baseline="0"/>
            <a:t>.  Any additional information used in rating developement will be stored in pages labelled with "Dev_".  Rating developement pages are only archived in the rating spreadsheet of the water year the rating was developed and must be removed from the following water year's copy.   </a:t>
          </a:r>
          <a:endParaRPr lang="en-US" sz="1100" i="1"/>
        </a:p>
      </xdr:txBody>
    </xdr:sp>
    <xdr:clientData/>
  </xdr:twoCellAnchor>
  <xdr:twoCellAnchor>
    <xdr:from>
      <xdr:col>13</xdr:col>
      <xdr:colOff>590550</xdr:colOff>
      <xdr:row>1</xdr:row>
      <xdr:rowOff>19041</xdr:rowOff>
    </xdr:from>
    <xdr:to>
      <xdr:col>24</xdr:col>
      <xdr:colOff>581025</xdr:colOff>
      <xdr:row>22</xdr:row>
      <xdr:rowOff>47616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25</xdr:row>
      <xdr:rowOff>0</xdr:rowOff>
    </xdr:from>
    <xdr:to>
      <xdr:col>24</xdr:col>
      <xdr:colOff>600075</xdr:colOff>
      <xdr:row>46</xdr:row>
      <xdr:rowOff>95250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668282" cy="62950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8282" cy="62950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8282" cy="629501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3214" cy="62865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19181</xdr:colOff>
      <xdr:row>30</xdr:row>
      <xdr:rowOff>76729</xdr:rowOff>
    </xdr:from>
    <xdr:to>
      <xdr:col>35</xdr:col>
      <xdr:colOff>10583</xdr:colOff>
      <xdr:row>54</xdr:row>
      <xdr:rowOff>42333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603249</xdr:colOff>
      <xdr:row>3</xdr:row>
      <xdr:rowOff>9524</xdr:rowOff>
    </xdr:from>
    <xdr:to>
      <xdr:col>34</xdr:col>
      <xdr:colOff>571500</xdr:colOff>
      <xdr:row>28</xdr:row>
      <xdr:rowOff>10582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16669</xdr:colOff>
      <xdr:row>30</xdr:row>
      <xdr:rowOff>76200</xdr:rowOff>
    </xdr:from>
    <xdr:to>
      <xdr:col>50</xdr:col>
      <xdr:colOff>23812</xdr:colOff>
      <xdr:row>54</xdr:row>
      <xdr:rowOff>35718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35</xdr:col>
      <xdr:colOff>571500</xdr:colOff>
      <xdr:row>2</xdr:row>
      <xdr:rowOff>194070</xdr:rowOff>
    </xdr:from>
    <xdr:to>
      <xdr:col>49</xdr:col>
      <xdr:colOff>559594</xdr:colOff>
      <xdr:row>28</xdr:row>
      <xdr:rowOff>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76200</xdr:colOff>
      <xdr:row>0</xdr:row>
      <xdr:rowOff>76200</xdr:rowOff>
    </xdr:from>
    <xdr:to>
      <xdr:col>13</xdr:col>
      <xdr:colOff>47625</xdr:colOff>
      <xdr:row>2</xdr:row>
      <xdr:rowOff>190499</xdr:rowOff>
    </xdr:to>
    <xdr:sp macro="" textlink="">
      <xdr:nvSpPr>
        <xdr:cNvPr id="6" name="TextBox 5"/>
        <xdr:cNvSpPr txBox="1"/>
      </xdr:nvSpPr>
      <xdr:spPr>
        <a:xfrm>
          <a:off x="2619375" y="76200"/>
          <a:ext cx="7277100" cy="552449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 b="1" i="1"/>
            <a:t>THIS IS NOT A MANDATORY WORKSHEET.  </a:t>
          </a:r>
          <a:r>
            <a:rPr lang="en-US" sz="1100" i="1"/>
            <a:t>This page contains additional rating analysis information used during the development of the current rating.  </a:t>
          </a:r>
          <a:r>
            <a:rPr lang="en-US" sz="1100" b="1" i="1"/>
            <a:t>This page should not be copied into next years's IV Rating spreadsheet.</a:t>
          </a:r>
          <a:r>
            <a:rPr lang="en-US" sz="1100" i="1"/>
            <a:t>    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Table1" displayName="Table1" ref="A27:C185" totalsRowShown="0" headerRowDxfId="3">
  <autoFilter ref="A27:C185">
    <filterColumn colId="0" hiddenButton="1"/>
    <filterColumn colId="1" hiddenButton="1"/>
    <filterColumn colId="2" hiddenButton="1"/>
  </autoFilter>
  <tableColumns count="3">
    <tableColumn id="1" name="Meas. No." dataDxfId="2"/>
    <tableColumn id="2" name="Index Vel. (X)" dataDxfId="1"/>
    <tableColumn id="3" name="Mean. Meas. Velocity" dataDxfId="0"/>
  </tableColumns>
  <tableStyleInfo name="TableStyleLight9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O34"/>
  <sheetViews>
    <sheetView workbookViewId="0">
      <selection activeCell="C58" sqref="C58"/>
    </sheetView>
  </sheetViews>
  <sheetFormatPr defaultRowHeight="14.5" x14ac:dyDescent="0.35"/>
  <cols>
    <col min="1" max="1" width="12.81640625" style="97" customWidth="1"/>
    <col min="2" max="2" width="14.81640625" customWidth="1"/>
    <col min="3" max="3" width="146.26953125" customWidth="1"/>
  </cols>
  <sheetData>
    <row r="1" spans="1:15" ht="18.5" x14ac:dyDescent="0.45">
      <c r="A1" s="94" t="s">
        <v>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6"/>
      <c r="N1" s="6"/>
      <c r="O1" s="6"/>
    </row>
    <row r="2" spans="1:15" ht="15.5" x14ac:dyDescent="0.35">
      <c r="A2" s="7" t="s">
        <v>6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6"/>
      <c r="N2" s="6"/>
      <c r="O2" s="6"/>
    </row>
    <row r="3" spans="1:15" x14ac:dyDescent="0.35">
      <c r="A3" s="9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1:15" x14ac:dyDescent="0.35">
      <c r="A4" s="95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x14ac:dyDescent="0.35">
      <c r="A5" s="95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</row>
    <row r="6" spans="1:15" x14ac:dyDescent="0.35">
      <c r="A6" s="95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x14ac:dyDescent="0.35">
      <c r="A7" s="9" t="s">
        <v>0</v>
      </c>
      <c r="B7" s="9" t="s">
        <v>8</v>
      </c>
      <c r="C7" s="10" t="s">
        <v>9</v>
      </c>
    </row>
    <row r="8" spans="1:15" x14ac:dyDescent="0.35">
      <c r="A8" s="9"/>
      <c r="B8" s="9"/>
      <c r="C8" s="10"/>
    </row>
    <row r="9" spans="1:15" x14ac:dyDescent="0.35">
      <c r="A9" s="93">
        <v>37447</v>
      </c>
      <c r="B9" s="11" t="s">
        <v>10</v>
      </c>
      <c r="C9" t="s">
        <v>51</v>
      </c>
    </row>
    <row r="10" spans="1:15" x14ac:dyDescent="0.35">
      <c r="A10" s="9"/>
      <c r="B10" s="90"/>
      <c r="C10" t="s">
        <v>47</v>
      </c>
    </row>
    <row r="11" spans="1:15" x14ac:dyDescent="0.35">
      <c r="A11" s="9"/>
      <c r="B11" s="91"/>
      <c r="C11" t="s">
        <v>50</v>
      </c>
    </row>
    <row r="12" spans="1:15" x14ac:dyDescent="0.35">
      <c r="A12" s="9"/>
      <c r="B12" s="91"/>
    </row>
    <row r="13" spans="1:15" x14ac:dyDescent="0.35">
      <c r="A13" s="9"/>
      <c r="B13" s="88"/>
      <c r="C13" t="s">
        <v>49</v>
      </c>
    </row>
    <row r="14" spans="1:15" x14ac:dyDescent="0.35">
      <c r="A14" s="9"/>
      <c r="B14" s="88"/>
      <c r="C14" t="s">
        <v>48</v>
      </c>
    </row>
    <row r="15" spans="1:15" x14ac:dyDescent="0.35">
      <c r="A15" s="9"/>
      <c r="B15" s="89"/>
    </row>
    <row r="16" spans="1:15" x14ac:dyDescent="0.35">
      <c r="A16" s="93"/>
      <c r="B16" s="11"/>
      <c r="C16" s="26" t="s">
        <v>52</v>
      </c>
    </row>
    <row r="17" spans="1:3" x14ac:dyDescent="0.35">
      <c r="A17" s="96"/>
      <c r="B17" s="92"/>
    </row>
    <row r="18" spans="1:3" x14ac:dyDescent="0.35">
      <c r="A18" s="96"/>
      <c r="B18" s="92"/>
    </row>
    <row r="19" spans="1:3" x14ac:dyDescent="0.35">
      <c r="A19" s="96"/>
      <c r="B19" s="92"/>
    </row>
    <row r="20" spans="1:3" x14ac:dyDescent="0.35">
      <c r="A20" s="93">
        <v>38726</v>
      </c>
      <c r="B20" s="11" t="s">
        <v>10</v>
      </c>
      <c r="C20" t="s">
        <v>54</v>
      </c>
    </row>
    <row r="21" spans="1:3" x14ac:dyDescent="0.35">
      <c r="A21" s="96"/>
      <c r="B21" s="88"/>
    </row>
    <row r="22" spans="1:3" x14ac:dyDescent="0.35">
      <c r="A22" s="96"/>
      <c r="C22" t="s">
        <v>53</v>
      </c>
    </row>
    <row r="23" spans="1:3" x14ac:dyDescent="0.35">
      <c r="A23" s="93"/>
      <c r="B23" s="89"/>
    </row>
    <row r="24" spans="1:3" x14ac:dyDescent="0.35">
      <c r="A24" s="93"/>
      <c r="B24" s="89"/>
    </row>
    <row r="25" spans="1:3" x14ac:dyDescent="0.35">
      <c r="C25" s="10"/>
    </row>
    <row r="26" spans="1:3" x14ac:dyDescent="0.35">
      <c r="A26" s="13">
        <v>40947</v>
      </c>
      <c r="B26" s="11" t="s">
        <v>58</v>
      </c>
      <c r="C26" s="12" t="s">
        <v>55</v>
      </c>
    </row>
    <row r="27" spans="1:3" x14ac:dyDescent="0.35">
      <c r="C27" t="s">
        <v>56</v>
      </c>
    </row>
    <row r="28" spans="1:3" x14ac:dyDescent="0.35">
      <c r="C28" t="s">
        <v>57</v>
      </c>
    </row>
    <row r="30" spans="1:3" x14ac:dyDescent="0.35">
      <c r="C30" t="s">
        <v>13</v>
      </c>
    </row>
    <row r="31" spans="1:3" x14ac:dyDescent="0.35">
      <c r="C31" t="s">
        <v>14</v>
      </c>
    </row>
    <row r="32" spans="1:3" x14ac:dyDescent="0.35">
      <c r="C32" t="s">
        <v>59</v>
      </c>
    </row>
    <row r="34" spans="3:3" x14ac:dyDescent="0.35">
      <c r="C34" t="s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Z345"/>
  <sheetViews>
    <sheetView workbookViewId="0">
      <pane ySplit="6" topLeftCell="A170" activePane="bottomLeft" state="frozen"/>
      <selection pane="bottomLeft" activeCell="L339" sqref="L171:L339"/>
    </sheetView>
  </sheetViews>
  <sheetFormatPr defaultRowHeight="14.5" x14ac:dyDescent="0.35"/>
  <cols>
    <col min="1" max="1" width="12.81640625" customWidth="1"/>
    <col min="2" max="2" width="16.7265625" customWidth="1"/>
    <col min="3" max="4" width="14.54296875" customWidth="1"/>
    <col min="5" max="5" width="13.1796875" customWidth="1"/>
    <col min="7" max="7" width="12.453125" customWidth="1"/>
    <col min="8" max="8" width="12.7265625" customWidth="1"/>
    <col min="9" max="9" width="12.453125" customWidth="1"/>
    <col min="10" max="10" width="11.453125" customWidth="1"/>
    <col min="11" max="12" width="11.1796875" customWidth="1"/>
    <col min="13" max="13" width="15.26953125" customWidth="1"/>
    <col min="14" max="14" width="17.7265625" customWidth="1"/>
    <col min="15" max="15" width="11.81640625" customWidth="1"/>
    <col min="16" max="16" width="11.26953125" customWidth="1"/>
    <col min="17" max="17" width="11.7265625" customWidth="1"/>
    <col min="18" max="18" width="12.26953125" customWidth="1"/>
    <col min="19" max="22" width="15.453125" customWidth="1"/>
    <col min="23" max="23" width="45.453125" customWidth="1"/>
  </cols>
  <sheetData>
    <row r="1" spans="1:26" ht="18.5" x14ac:dyDescent="0.45">
      <c r="A1" s="4" t="s">
        <v>7</v>
      </c>
      <c r="B1" s="2"/>
      <c r="C1" s="3"/>
      <c r="D1" s="3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26" ht="18" x14ac:dyDescent="0.4">
      <c r="A2" s="7" t="s">
        <v>6</v>
      </c>
      <c r="B2" s="2"/>
      <c r="C2" s="3"/>
      <c r="D2" s="3"/>
      <c r="E2" s="5"/>
      <c r="F2" s="5"/>
      <c r="G2" s="5"/>
      <c r="H2" s="5"/>
      <c r="I2" s="82"/>
      <c r="J2" s="5"/>
      <c r="K2" s="26"/>
      <c r="L2" s="26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</row>
    <row r="3" spans="1:26" x14ac:dyDescent="0.35">
      <c r="A3" s="6"/>
      <c r="B3" s="6"/>
      <c r="C3" s="6"/>
      <c r="D3" s="6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</row>
    <row r="4" spans="1:26" x14ac:dyDescent="0.35">
      <c r="A4" s="6"/>
      <c r="B4" s="6"/>
      <c r="C4" s="6"/>
      <c r="D4" s="6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</row>
    <row r="5" spans="1:26" x14ac:dyDescent="0.35">
      <c r="A5" s="76"/>
      <c r="B5" s="76"/>
      <c r="C5" s="76"/>
      <c r="D5" s="76"/>
      <c r="E5" s="76"/>
      <c r="F5" s="76"/>
      <c r="G5" s="76"/>
      <c r="H5" s="76"/>
      <c r="I5" s="76"/>
      <c r="J5" s="76"/>
      <c r="K5" s="76"/>
      <c r="L5" s="76"/>
      <c r="M5" s="78" t="s">
        <v>11</v>
      </c>
      <c r="N5" s="78" t="s">
        <v>18</v>
      </c>
      <c r="O5" s="77"/>
      <c r="P5" s="1"/>
      <c r="Q5" s="79"/>
      <c r="R5" s="1"/>
    </row>
    <row r="6" spans="1:26" ht="43.5" x14ac:dyDescent="0.35">
      <c r="A6" s="200" t="s">
        <v>75</v>
      </c>
      <c r="B6" s="201" t="s">
        <v>0</v>
      </c>
      <c r="C6" s="201" t="s">
        <v>78</v>
      </c>
      <c r="D6" s="201" t="s">
        <v>79</v>
      </c>
      <c r="E6" s="202" t="s">
        <v>1</v>
      </c>
      <c r="F6" s="202" t="s">
        <v>15</v>
      </c>
      <c r="G6" s="202" t="s">
        <v>2</v>
      </c>
      <c r="H6" s="203" t="s">
        <v>72</v>
      </c>
      <c r="I6" s="203" t="s">
        <v>80</v>
      </c>
      <c r="J6" s="204" t="s">
        <v>81</v>
      </c>
      <c r="K6" s="204" t="s">
        <v>3</v>
      </c>
      <c r="L6" s="205" t="s">
        <v>90</v>
      </c>
      <c r="M6" s="205" t="s">
        <v>82</v>
      </c>
      <c r="N6" s="206" t="s">
        <v>83</v>
      </c>
      <c r="O6" s="203" t="s">
        <v>84</v>
      </c>
      <c r="P6" s="203" t="s">
        <v>85</v>
      </c>
      <c r="Q6" s="207" t="s">
        <v>86</v>
      </c>
      <c r="R6" s="208" t="s">
        <v>4</v>
      </c>
      <c r="S6" s="208" t="s">
        <v>87</v>
      </c>
      <c r="T6" s="208" t="s">
        <v>88</v>
      </c>
      <c r="U6" s="208" t="s">
        <v>89</v>
      </c>
      <c r="V6" s="209" t="s">
        <v>71</v>
      </c>
      <c r="W6" s="117" t="s">
        <v>5</v>
      </c>
    </row>
    <row r="7" spans="1:26" x14ac:dyDescent="0.35">
      <c r="A7" s="120">
        <v>1</v>
      </c>
      <c r="B7" s="18">
        <v>37061</v>
      </c>
      <c r="C7" s="121">
        <v>0.45341435185185186</v>
      </c>
      <c r="D7" s="121">
        <v>0.45681712962962967</v>
      </c>
      <c r="E7" s="24">
        <v>-3244.68</v>
      </c>
      <c r="F7" s="23">
        <v>-0.67</v>
      </c>
      <c r="G7" s="24">
        <v>2217.1</v>
      </c>
      <c r="H7" s="23">
        <v>-1.2860735999999999</v>
      </c>
      <c r="I7" s="122">
        <f>E7/G7</f>
        <v>-1.4634793198322131</v>
      </c>
      <c r="J7" s="22">
        <f>H7*0.999+0.008</f>
        <v>-1.2767875263999999</v>
      </c>
      <c r="K7" s="123">
        <f>J7*G7</f>
        <v>-2830.7656247814398</v>
      </c>
      <c r="L7" s="210">
        <f>I7-J7</f>
        <v>-0.1866917934322132</v>
      </c>
      <c r="M7" s="123">
        <f>E7-K7</f>
        <v>-413.91437521856005</v>
      </c>
      <c r="N7" s="142">
        <f>M7/K7</f>
        <v>0.14621993837816152</v>
      </c>
      <c r="O7" s="116"/>
      <c r="P7" s="116"/>
      <c r="Q7" s="124"/>
      <c r="R7" s="124"/>
      <c r="S7" s="124"/>
      <c r="T7" s="190">
        <f>B7+C7+((D7-C7)/2)</f>
        <v>37061.45511574074</v>
      </c>
      <c r="U7" s="190"/>
      <c r="V7" s="192">
        <f>H7*F7</f>
        <v>0.86166931199999997</v>
      </c>
      <c r="W7" s="144" t="s">
        <v>60</v>
      </c>
    </row>
    <row r="8" spans="1:26" x14ac:dyDescent="0.35">
      <c r="A8" s="120">
        <v>2</v>
      </c>
      <c r="B8" s="18">
        <v>37061</v>
      </c>
      <c r="C8" s="121">
        <v>0.45952546296296298</v>
      </c>
      <c r="D8" s="121">
        <v>0.46307870370370369</v>
      </c>
      <c r="E8" s="24">
        <v>-3181.9589999999998</v>
      </c>
      <c r="F8" s="23">
        <v>-0.64</v>
      </c>
      <c r="G8" s="24">
        <v>2225.8000000000002</v>
      </c>
      <c r="H8" s="23">
        <v>-1.3221623999999998</v>
      </c>
      <c r="I8" s="122">
        <f t="shared" ref="I8:I71" si="0">E8/G8</f>
        <v>-1.4295799263186268</v>
      </c>
      <c r="J8" s="22">
        <f t="shared" ref="J8:J71" si="1">H8*0.999+0.008</f>
        <v>-1.3128402375999999</v>
      </c>
      <c r="K8" s="123">
        <f t="shared" ref="K8:K71" si="2">J8*G8</f>
        <v>-2922.1198008500801</v>
      </c>
      <c r="L8" s="210">
        <f t="shared" ref="L8:L71" si="3">I8-J8</f>
        <v>-0.11673968871862694</v>
      </c>
      <c r="M8" s="123">
        <f t="shared" ref="M8:M71" si="4">E8-K8</f>
        <v>-259.83919914991975</v>
      </c>
      <c r="N8" s="142">
        <f t="shared" ref="N8:N71" si="5">M8/K8</f>
        <v>8.892147374461834E-2</v>
      </c>
      <c r="O8" s="116"/>
      <c r="P8" s="116"/>
      <c r="Q8" s="124"/>
      <c r="R8" s="124"/>
      <c r="S8" s="124"/>
      <c r="T8" s="190">
        <f t="shared" ref="T8:T71" si="6">B8+C8+((D8-C8)/2)</f>
        <v>37061.461302083328</v>
      </c>
      <c r="U8" s="190"/>
      <c r="V8" s="192">
        <f t="shared" ref="V8:V71" si="7">H8*F8</f>
        <v>0.84618393599999997</v>
      </c>
      <c r="W8" s="124"/>
    </row>
    <row r="9" spans="1:26" x14ac:dyDescent="0.35">
      <c r="A9" s="120">
        <v>3</v>
      </c>
      <c r="B9" s="18">
        <v>37061</v>
      </c>
      <c r="C9" s="121">
        <v>0.46334490740740741</v>
      </c>
      <c r="D9" s="121">
        <v>0.46640046296296295</v>
      </c>
      <c r="E9" s="24">
        <v>-3349.28</v>
      </c>
      <c r="F9" s="23">
        <v>-0.62</v>
      </c>
      <c r="G9" s="24">
        <v>2231.5</v>
      </c>
      <c r="H9" s="23">
        <v>-1.3549703999999998</v>
      </c>
      <c r="I9" s="122">
        <f t="shared" si="0"/>
        <v>-1.5009097019941744</v>
      </c>
      <c r="J9" s="22">
        <f t="shared" si="1"/>
        <v>-1.3456154295999998</v>
      </c>
      <c r="K9" s="123">
        <f t="shared" si="2"/>
        <v>-3002.7408311523996</v>
      </c>
      <c r="L9" s="210">
        <f t="shared" si="3"/>
        <v>-0.15529427239417459</v>
      </c>
      <c r="M9" s="123">
        <f t="shared" si="4"/>
        <v>-346.53916884760065</v>
      </c>
      <c r="N9" s="142">
        <f t="shared" si="5"/>
        <v>0.11540761868369605</v>
      </c>
      <c r="O9" s="116"/>
      <c r="P9" s="116"/>
      <c r="Q9" s="124"/>
      <c r="R9" s="124"/>
      <c r="S9" s="124"/>
      <c r="T9" s="190">
        <f t="shared" si="6"/>
        <v>37061.464872685188</v>
      </c>
      <c r="U9" s="192">
        <f>AVERAGE(F8:F12)-AVERAGE(F7:F11)</f>
        <v>-0.11199999999999988</v>
      </c>
      <c r="V9" s="192">
        <f t="shared" si="7"/>
        <v>0.84008164799999985</v>
      </c>
      <c r="W9" s="124"/>
    </row>
    <row r="10" spans="1:26" x14ac:dyDescent="0.35">
      <c r="A10" s="125">
        <v>4</v>
      </c>
      <c r="B10" s="126">
        <v>37061</v>
      </c>
      <c r="C10" s="127">
        <v>0.46671296296296294</v>
      </c>
      <c r="D10" s="127">
        <v>0.4714930555555556</v>
      </c>
      <c r="E10" s="128">
        <v>-3479.2359999999999</v>
      </c>
      <c r="F10" s="129">
        <v>-0.58999999999999941</v>
      </c>
      <c r="G10" s="128">
        <v>2240.1999999999998</v>
      </c>
      <c r="H10" s="129">
        <v>-1.4107439999999998</v>
      </c>
      <c r="I10" s="130">
        <f t="shared" si="0"/>
        <v>-1.5530916882421213</v>
      </c>
      <c r="J10" s="36">
        <f t="shared" si="1"/>
        <v>-1.4013332559999998</v>
      </c>
      <c r="K10" s="131">
        <f t="shared" si="2"/>
        <v>-3139.2667600911991</v>
      </c>
      <c r="L10" s="211">
        <f t="shared" si="3"/>
        <v>-0.15175843224212149</v>
      </c>
      <c r="M10" s="131">
        <f t="shared" si="4"/>
        <v>-339.96923990880077</v>
      </c>
      <c r="N10" s="143">
        <f t="shared" si="5"/>
        <v>0.10829574734799674</v>
      </c>
      <c r="O10" s="118"/>
      <c r="P10" s="118"/>
      <c r="Q10" s="119"/>
      <c r="R10" s="119"/>
      <c r="S10" s="119"/>
      <c r="T10" s="197">
        <f t="shared" si="6"/>
        <v>37061.469103009258</v>
      </c>
      <c r="U10" s="198">
        <f>AVERAGE(F9:F13)-AVERAGE(F8:F12)</f>
        <v>-0.12200000000000022</v>
      </c>
      <c r="V10" s="198">
        <f t="shared" si="7"/>
        <v>0.83233895999999907</v>
      </c>
      <c r="W10" s="119"/>
    </row>
    <row r="11" spans="1:26" x14ac:dyDescent="0.35">
      <c r="A11" s="120">
        <v>5</v>
      </c>
      <c r="B11" s="18">
        <v>37273</v>
      </c>
      <c r="C11" s="121">
        <v>0.39415509259259257</v>
      </c>
      <c r="D11" s="121">
        <v>0.39623842592592595</v>
      </c>
      <c r="E11" s="24">
        <v>2889.8359999999998</v>
      </c>
      <c r="F11" s="23">
        <v>-1.22</v>
      </c>
      <c r="G11" s="24">
        <v>2059.6</v>
      </c>
      <c r="H11" s="23">
        <v>1.4632368</v>
      </c>
      <c r="I11" s="122">
        <f t="shared" si="0"/>
        <v>1.4031054573703632</v>
      </c>
      <c r="J11" s="22">
        <f t="shared" si="1"/>
        <v>1.4697735632</v>
      </c>
      <c r="K11" s="123">
        <f t="shared" si="2"/>
        <v>3027.1456307667199</v>
      </c>
      <c r="L11" s="210">
        <f t="shared" si="3"/>
        <v>-6.6668105829636781E-2</v>
      </c>
      <c r="M11" s="123">
        <f t="shared" si="4"/>
        <v>-137.30963076672015</v>
      </c>
      <c r="N11" s="142">
        <f t="shared" si="5"/>
        <v>-4.5359440051763268E-2</v>
      </c>
      <c r="O11" s="116"/>
      <c r="P11" s="116"/>
      <c r="Q11" s="124"/>
      <c r="R11" s="124"/>
      <c r="S11" s="124"/>
      <c r="T11" s="190">
        <f t="shared" si="6"/>
        <v>37273.395196759266</v>
      </c>
      <c r="U11" s="192">
        <f t="shared" ref="U11:U74" si="8">AVERAGE(F10:F14)-AVERAGE(F9:F13)</f>
        <v>-0.12999999999999967</v>
      </c>
      <c r="V11" s="192">
        <f t="shared" si="7"/>
        <v>-1.7851488959999999</v>
      </c>
      <c r="W11" s="124"/>
    </row>
    <row r="12" spans="1:26" x14ac:dyDescent="0.35">
      <c r="A12" s="120">
        <v>6</v>
      </c>
      <c r="B12" s="18">
        <v>37273</v>
      </c>
      <c r="C12" s="121">
        <v>0.39648148148148149</v>
      </c>
      <c r="D12" s="121">
        <v>0.3984375</v>
      </c>
      <c r="E12" s="24">
        <v>2984.0189999999998</v>
      </c>
      <c r="F12" s="23">
        <v>-1.23</v>
      </c>
      <c r="G12" s="24">
        <v>2056.6999999999998</v>
      </c>
      <c r="H12" s="23">
        <v>1.4468327999999999</v>
      </c>
      <c r="I12" s="122">
        <f t="shared" si="0"/>
        <v>1.4508771332717461</v>
      </c>
      <c r="J12" s="22">
        <f t="shared" si="1"/>
        <v>1.4533859672</v>
      </c>
      <c r="K12" s="123">
        <f t="shared" si="2"/>
        <v>2989.1789187402396</v>
      </c>
      <c r="L12" s="210">
        <f t="shared" si="3"/>
        <v>-2.5088339282539618E-3</v>
      </c>
      <c r="M12" s="123">
        <f t="shared" si="4"/>
        <v>-5.1599187402398456</v>
      </c>
      <c r="N12" s="142">
        <f t="shared" si="5"/>
        <v>-1.726199361266218E-3</v>
      </c>
      <c r="O12" s="116"/>
      <c r="P12" s="116"/>
      <c r="Q12" s="124"/>
      <c r="R12" s="124"/>
      <c r="S12" s="124"/>
      <c r="T12" s="190">
        <f t="shared" si="6"/>
        <v>37273.397459490741</v>
      </c>
      <c r="U12" s="192">
        <f t="shared" si="8"/>
        <v>-0.14400000000000057</v>
      </c>
      <c r="V12" s="192">
        <f t="shared" si="7"/>
        <v>-1.7796043439999998</v>
      </c>
      <c r="W12" s="124"/>
    </row>
    <row r="13" spans="1:26" x14ac:dyDescent="0.35">
      <c r="A13" s="120">
        <v>7</v>
      </c>
      <c r="B13" s="18">
        <v>37273</v>
      </c>
      <c r="C13" s="121">
        <v>0.40079861111111109</v>
      </c>
      <c r="D13" s="121">
        <v>0.40466435185185184</v>
      </c>
      <c r="E13" s="24">
        <v>3158.6460000000002</v>
      </c>
      <c r="F13" s="23">
        <v>-1.25</v>
      </c>
      <c r="G13" s="24">
        <v>2051.1</v>
      </c>
      <c r="H13" s="23">
        <v>1.4894831999999998</v>
      </c>
      <c r="I13" s="122">
        <f t="shared" si="0"/>
        <v>1.5399765979230657</v>
      </c>
      <c r="J13" s="22">
        <f t="shared" si="1"/>
        <v>1.4959937167999997</v>
      </c>
      <c r="K13" s="123">
        <f t="shared" si="2"/>
        <v>3068.4327125284794</v>
      </c>
      <c r="L13" s="210">
        <f t="shared" si="3"/>
        <v>4.3982881123066031E-2</v>
      </c>
      <c r="M13" s="123">
        <f t="shared" si="4"/>
        <v>90.213287471520744</v>
      </c>
      <c r="N13" s="142">
        <f t="shared" si="5"/>
        <v>2.940044508819694E-2</v>
      </c>
      <c r="O13" s="116"/>
      <c r="P13" s="116"/>
      <c r="Q13" s="124"/>
      <c r="R13" s="124"/>
      <c r="S13" s="124"/>
      <c r="T13" s="190">
        <f t="shared" si="6"/>
        <v>37273.402731481481</v>
      </c>
      <c r="U13" s="192">
        <f t="shared" si="8"/>
        <v>-2.0000000000000018E-2</v>
      </c>
      <c r="V13" s="192">
        <f t="shared" si="7"/>
        <v>-1.8618539999999997</v>
      </c>
      <c r="W13" s="124"/>
    </row>
    <row r="14" spans="1:26" x14ac:dyDescent="0.35">
      <c r="A14" s="120">
        <v>8</v>
      </c>
      <c r="B14" s="18">
        <v>37273</v>
      </c>
      <c r="C14" s="121">
        <v>0.40479166666666666</v>
      </c>
      <c r="D14" s="121">
        <v>0.40814814814814815</v>
      </c>
      <c r="E14" s="24">
        <v>2999.154</v>
      </c>
      <c r="F14" s="23">
        <v>-1.27</v>
      </c>
      <c r="G14" s="24">
        <v>2045.4</v>
      </c>
      <c r="H14" s="23">
        <v>1.4894831999999998</v>
      </c>
      <c r="I14" s="122">
        <f t="shared" si="0"/>
        <v>1.4662921677911411</v>
      </c>
      <c r="J14" s="22">
        <f t="shared" si="1"/>
        <v>1.4959937167999997</v>
      </c>
      <c r="K14" s="123">
        <f t="shared" si="2"/>
        <v>3059.9055483427196</v>
      </c>
      <c r="L14" s="210">
        <f t="shared" si="3"/>
        <v>-2.9701549008858574E-2</v>
      </c>
      <c r="M14" s="123">
        <f t="shared" si="4"/>
        <v>-60.751548342719616</v>
      </c>
      <c r="N14" s="142">
        <f t="shared" si="5"/>
        <v>-1.9854059997251667E-2</v>
      </c>
      <c r="O14" s="116"/>
      <c r="P14" s="116"/>
      <c r="Q14" s="124"/>
      <c r="R14" s="124"/>
      <c r="S14" s="124"/>
      <c r="T14" s="190">
        <f t="shared" si="6"/>
        <v>37273.406469907408</v>
      </c>
      <c r="U14" s="192">
        <f t="shared" si="8"/>
        <v>-3.599999999999981E-2</v>
      </c>
      <c r="V14" s="192">
        <f t="shared" si="7"/>
        <v>-1.8916436639999998</v>
      </c>
      <c r="W14" s="124"/>
    </row>
    <row r="15" spans="1:26" x14ac:dyDescent="0.35">
      <c r="A15" s="120">
        <v>9</v>
      </c>
      <c r="B15" s="18">
        <v>37273</v>
      </c>
      <c r="C15" s="121">
        <v>0.41518518518518516</v>
      </c>
      <c r="D15" s="121">
        <v>0.41782407407407413</v>
      </c>
      <c r="E15" s="24">
        <v>3009.2220000000002</v>
      </c>
      <c r="F15" s="23">
        <v>-1.31</v>
      </c>
      <c r="G15" s="24">
        <v>2034.2</v>
      </c>
      <c r="H15" s="23">
        <v>1.4927639999999998</v>
      </c>
      <c r="I15" s="122">
        <f t="shared" si="0"/>
        <v>1.4793147183167832</v>
      </c>
      <c r="J15" s="22">
        <f t="shared" si="1"/>
        <v>1.4992712359999998</v>
      </c>
      <c r="K15" s="123">
        <f t="shared" si="2"/>
        <v>3049.8175482711995</v>
      </c>
      <c r="L15" s="210">
        <f t="shared" si="3"/>
        <v>-1.9956517683216601E-2</v>
      </c>
      <c r="M15" s="123">
        <f t="shared" si="4"/>
        <v>-40.595548271199277</v>
      </c>
      <c r="N15" s="142">
        <f t="shared" si="5"/>
        <v>-1.3310812082582125E-2</v>
      </c>
      <c r="O15" s="116"/>
      <c r="P15" s="116"/>
      <c r="Q15" s="124"/>
      <c r="R15" s="124"/>
      <c r="S15" s="124"/>
      <c r="T15" s="190">
        <f t="shared" si="6"/>
        <v>37273.416504629633</v>
      </c>
      <c r="U15" s="192">
        <f t="shared" si="8"/>
        <v>-3.6000000000000032E-2</v>
      </c>
      <c r="V15" s="192">
        <f t="shared" si="7"/>
        <v>-1.9555208399999997</v>
      </c>
      <c r="W15" s="124"/>
    </row>
    <row r="16" spans="1:26" x14ac:dyDescent="0.35">
      <c r="A16" s="120">
        <v>10</v>
      </c>
      <c r="B16" s="18">
        <v>37273</v>
      </c>
      <c r="C16" s="121">
        <v>0.41809027777777774</v>
      </c>
      <c r="D16" s="121">
        <v>0.42224537037037035</v>
      </c>
      <c r="E16" s="24">
        <v>3041.1729999999998</v>
      </c>
      <c r="F16" s="23">
        <v>-1.32</v>
      </c>
      <c r="G16" s="24">
        <v>2031.3</v>
      </c>
      <c r="H16" s="23">
        <v>1.4862023999999998</v>
      </c>
      <c r="I16" s="122">
        <f t="shared" si="0"/>
        <v>1.4971560084674838</v>
      </c>
      <c r="J16" s="22">
        <f t="shared" si="1"/>
        <v>1.4927161975999998</v>
      </c>
      <c r="K16" s="123">
        <f t="shared" si="2"/>
        <v>3032.1544121848797</v>
      </c>
      <c r="L16" s="210">
        <f t="shared" si="3"/>
        <v>4.4398108674839065E-3</v>
      </c>
      <c r="M16" s="123">
        <f t="shared" si="4"/>
        <v>9.0185878151200995</v>
      </c>
      <c r="N16" s="142">
        <f t="shared" si="5"/>
        <v>2.9743168022309178E-3</v>
      </c>
      <c r="O16" s="116"/>
      <c r="P16" s="116"/>
      <c r="Q16" s="124"/>
      <c r="R16" s="124"/>
      <c r="S16" s="124"/>
      <c r="T16" s="190">
        <f t="shared" si="6"/>
        <v>37273.420167824079</v>
      </c>
      <c r="U16" s="192">
        <f t="shared" si="8"/>
        <v>-4.5999999999999819E-2</v>
      </c>
      <c r="V16" s="192">
        <f t="shared" si="7"/>
        <v>-1.9617871679999999</v>
      </c>
      <c r="W16" s="124"/>
    </row>
    <row r="17" spans="1:23" x14ac:dyDescent="0.35">
      <c r="A17" s="120">
        <v>11</v>
      </c>
      <c r="B17" s="18">
        <v>37273</v>
      </c>
      <c r="C17" s="121">
        <v>0.44134259259259262</v>
      </c>
      <c r="D17" s="121">
        <v>0.44572916666666668</v>
      </c>
      <c r="E17" s="24">
        <v>2949.4369999999999</v>
      </c>
      <c r="F17" s="23">
        <v>-1.41</v>
      </c>
      <c r="G17" s="24">
        <v>2005.9</v>
      </c>
      <c r="H17" s="23">
        <v>1.5222911999999997</v>
      </c>
      <c r="I17" s="122">
        <f t="shared" si="0"/>
        <v>1.4703808764145769</v>
      </c>
      <c r="J17" s="22">
        <f t="shared" si="1"/>
        <v>1.5287689087999998</v>
      </c>
      <c r="K17" s="123">
        <f t="shared" si="2"/>
        <v>3066.5575541619196</v>
      </c>
      <c r="L17" s="210">
        <f t="shared" si="3"/>
        <v>-5.8388032385422894E-2</v>
      </c>
      <c r="M17" s="123">
        <f t="shared" si="4"/>
        <v>-117.1205541619197</v>
      </c>
      <c r="N17" s="142">
        <f t="shared" si="5"/>
        <v>-3.8192843960474232E-2</v>
      </c>
      <c r="O17" s="116"/>
      <c r="P17" s="116"/>
      <c r="Q17" s="124"/>
      <c r="R17" s="124"/>
      <c r="S17" s="124"/>
      <c r="T17" s="190">
        <f t="shared" si="6"/>
        <v>37273.443535879633</v>
      </c>
      <c r="U17" s="192">
        <f t="shared" si="8"/>
        <v>-4.0000000000000036E-2</v>
      </c>
      <c r="V17" s="192">
        <f t="shared" si="7"/>
        <v>-2.1464305919999993</v>
      </c>
      <c r="W17" s="124"/>
    </row>
    <row r="18" spans="1:23" x14ac:dyDescent="0.35">
      <c r="A18" s="120">
        <v>12</v>
      </c>
      <c r="B18" s="18">
        <v>37273</v>
      </c>
      <c r="C18" s="121">
        <v>0.4460069444444445</v>
      </c>
      <c r="D18" s="121">
        <v>0.44976851851851851</v>
      </c>
      <c r="E18" s="24">
        <v>3001.808</v>
      </c>
      <c r="F18" s="23">
        <v>-1.43</v>
      </c>
      <c r="G18" s="24">
        <v>2000.3</v>
      </c>
      <c r="H18" s="23">
        <v>1.5419759999999998</v>
      </c>
      <c r="I18" s="122">
        <f t="shared" si="0"/>
        <v>1.5006788981652752</v>
      </c>
      <c r="J18" s="22">
        <f t="shared" si="1"/>
        <v>1.5484340239999999</v>
      </c>
      <c r="K18" s="123">
        <f t="shared" si="2"/>
        <v>3097.3325782071997</v>
      </c>
      <c r="L18" s="210">
        <f t="shared" si="3"/>
        <v>-4.7755125834724632E-2</v>
      </c>
      <c r="M18" s="123">
        <f t="shared" si="4"/>
        <v>-95.524578207199738</v>
      </c>
      <c r="N18" s="142">
        <f t="shared" si="5"/>
        <v>-3.0840917400769195E-2</v>
      </c>
      <c r="O18" s="116"/>
      <c r="P18" s="116"/>
      <c r="Q18" s="124"/>
      <c r="R18" s="124"/>
      <c r="S18" s="124"/>
      <c r="T18" s="190">
        <f t="shared" si="6"/>
        <v>37273.447887731483</v>
      </c>
      <c r="U18" s="192">
        <f t="shared" si="8"/>
        <v>-3.9999999999999813E-2</v>
      </c>
      <c r="V18" s="192">
        <f t="shared" si="7"/>
        <v>-2.2050256799999994</v>
      </c>
      <c r="W18" s="124"/>
    </row>
    <row r="19" spans="1:23" x14ac:dyDescent="0.35">
      <c r="A19" s="120">
        <v>13</v>
      </c>
      <c r="B19" s="18">
        <v>37273</v>
      </c>
      <c r="C19" s="121">
        <v>0.46652777777777782</v>
      </c>
      <c r="D19" s="121">
        <v>0.47064814814814815</v>
      </c>
      <c r="E19" s="24">
        <v>3130.7860000000001</v>
      </c>
      <c r="F19" s="23">
        <v>-1.5</v>
      </c>
      <c r="G19" s="24">
        <v>1980.5</v>
      </c>
      <c r="H19" s="23">
        <v>1.5255719999999999</v>
      </c>
      <c r="I19" s="122">
        <f t="shared" si="0"/>
        <v>1.5808058571067913</v>
      </c>
      <c r="J19" s="22">
        <f t="shared" si="1"/>
        <v>1.5320464279999999</v>
      </c>
      <c r="K19" s="123">
        <f t="shared" si="2"/>
        <v>3034.2179506539997</v>
      </c>
      <c r="L19" s="210">
        <f t="shared" si="3"/>
        <v>4.875942910679143E-2</v>
      </c>
      <c r="M19" s="123">
        <f t="shared" si="4"/>
        <v>96.568049346000407</v>
      </c>
      <c r="N19" s="142">
        <f t="shared" si="5"/>
        <v>3.1826339081932463E-2</v>
      </c>
      <c r="O19" s="116"/>
      <c r="P19" s="116"/>
      <c r="Q19" s="124"/>
      <c r="R19" s="124"/>
      <c r="S19" s="124"/>
      <c r="T19" s="190">
        <f t="shared" si="6"/>
        <v>37273.468587962961</v>
      </c>
      <c r="U19" s="192">
        <f t="shared" si="8"/>
        <v>-3.2000000000000028E-2</v>
      </c>
      <c r="V19" s="192">
        <f t="shared" si="7"/>
        <v>-2.2883579999999997</v>
      </c>
      <c r="W19" s="124"/>
    </row>
    <row r="20" spans="1:23" x14ac:dyDescent="0.35">
      <c r="A20" s="120">
        <v>14</v>
      </c>
      <c r="B20" s="18">
        <v>37273</v>
      </c>
      <c r="C20" s="121">
        <v>0.47197916666666667</v>
      </c>
      <c r="D20" s="121">
        <v>0.47523148148148148</v>
      </c>
      <c r="E20" s="24">
        <v>3033.4569999999999</v>
      </c>
      <c r="F20" s="23">
        <v>-1.51</v>
      </c>
      <c r="G20" s="24">
        <v>1977.7</v>
      </c>
      <c r="H20" s="23">
        <v>1.5124487999999998</v>
      </c>
      <c r="I20" s="122">
        <f t="shared" si="0"/>
        <v>1.5338307124437478</v>
      </c>
      <c r="J20" s="22">
        <f t="shared" si="1"/>
        <v>1.5189363511999998</v>
      </c>
      <c r="K20" s="123">
        <f t="shared" si="2"/>
        <v>3004.0004217682399</v>
      </c>
      <c r="L20" s="210">
        <f t="shared" si="3"/>
        <v>1.4894361243747989E-2</v>
      </c>
      <c r="M20" s="123">
        <f t="shared" si="4"/>
        <v>29.456578231759977</v>
      </c>
      <c r="N20" s="142">
        <f t="shared" si="5"/>
        <v>9.8057836537922324E-3</v>
      </c>
      <c r="O20" s="116"/>
      <c r="P20" s="116"/>
      <c r="Q20" s="124"/>
      <c r="R20" s="124"/>
      <c r="S20" s="124"/>
      <c r="T20" s="190">
        <f t="shared" si="6"/>
        <v>37273.47360532407</v>
      </c>
      <c r="U20" s="192">
        <f t="shared" si="8"/>
        <v>-2.8000000000000247E-2</v>
      </c>
      <c r="V20" s="192">
        <f t="shared" si="7"/>
        <v>-2.2837976879999999</v>
      </c>
      <c r="W20" s="124"/>
    </row>
    <row r="21" spans="1:23" x14ac:dyDescent="0.35">
      <c r="A21" s="120">
        <v>15</v>
      </c>
      <c r="B21" s="18">
        <v>37273</v>
      </c>
      <c r="C21" s="121">
        <v>0.4753472222222222</v>
      </c>
      <c r="D21" s="121">
        <v>0.47862268518518519</v>
      </c>
      <c r="E21" s="24">
        <v>2937.75</v>
      </c>
      <c r="F21" s="23">
        <v>-1.52</v>
      </c>
      <c r="G21" s="24">
        <v>1974.8</v>
      </c>
      <c r="H21" s="23">
        <v>1.5091679999999998</v>
      </c>
      <c r="I21" s="122">
        <f t="shared" si="0"/>
        <v>1.4876189993923437</v>
      </c>
      <c r="J21" s="22">
        <f t="shared" si="1"/>
        <v>1.515658832</v>
      </c>
      <c r="K21" s="123">
        <f t="shared" si="2"/>
        <v>2993.1230614336</v>
      </c>
      <c r="L21" s="210">
        <f t="shared" si="3"/>
        <v>-2.8039832607656301E-2</v>
      </c>
      <c r="M21" s="123">
        <f t="shared" si="4"/>
        <v>-55.373061433600014</v>
      </c>
      <c r="N21" s="142">
        <f t="shared" si="5"/>
        <v>-1.8500095150474127E-2</v>
      </c>
      <c r="O21" s="116"/>
      <c r="P21" s="116"/>
      <c r="Q21" s="124"/>
      <c r="R21" s="124"/>
      <c r="S21" s="124"/>
      <c r="T21" s="190">
        <f t="shared" si="6"/>
        <v>37273.476984953704</v>
      </c>
      <c r="U21" s="192">
        <f t="shared" si="8"/>
        <v>-1.2000000000000011E-2</v>
      </c>
      <c r="V21" s="192">
        <f t="shared" si="7"/>
        <v>-2.2939353599999999</v>
      </c>
      <c r="W21" s="124"/>
    </row>
    <row r="22" spans="1:23" x14ac:dyDescent="0.35">
      <c r="A22" s="120">
        <v>16</v>
      </c>
      <c r="B22" s="18">
        <v>37273</v>
      </c>
      <c r="C22" s="121">
        <v>0.49562499999999998</v>
      </c>
      <c r="D22" s="121">
        <v>0.49817129629629631</v>
      </c>
      <c r="E22" s="24">
        <v>2873.3359999999998</v>
      </c>
      <c r="F22" s="23">
        <v>-1.57</v>
      </c>
      <c r="G22" s="24">
        <v>1960.8</v>
      </c>
      <c r="H22" s="23">
        <v>1.4960448</v>
      </c>
      <c r="I22" s="122">
        <f t="shared" si="0"/>
        <v>1.4653896368829049</v>
      </c>
      <c r="J22" s="22">
        <f t="shared" si="1"/>
        <v>1.5025487551999999</v>
      </c>
      <c r="K22" s="123">
        <f t="shared" si="2"/>
        <v>2946.1975991961594</v>
      </c>
      <c r="L22" s="210">
        <f t="shared" si="3"/>
        <v>-3.7159118317094952E-2</v>
      </c>
      <c r="M22" s="123">
        <f t="shared" si="4"/>
        <v>-72.861599196159659</v>
      </c>
      <c r="N22" s="142">
        <f t="shared" si="5"/>
        <v>-2.473072383740969E-2</v>
      </c>
      <c r="O22" s="116"/>
      <c r="P22" s="116"/>
      <c r="Q22" s="124"/>
      <c r="R22" s="124"/>
      <c r="S22" s="124"/>
      <c r="T22" s="190">
        <f t="shared" si="6"/>
        <v>37273.496898148151</v>
      </c>
      <c r="U22" s="192">
        <f t="shared" si="8"/>
        <v>-8.0000000000000071E-3</v>
      </c>
      <c r="V22" s="192">
        <f t="shared" si="7"/>
        <v>-2.348790336</v>
      </c>
      <c r="W22" s="124"/>
    </row>
    <row r="23" spans="1:23" x14ac:dyDescent="0.35">
      <c r="A23" s="120">
        <v>17</v>
      </c>
      <c r="B23" s="18">
        <v>37273</v>
      </c>
      <c r="C23" s="121">
        <v>0.49827546296296293</v>
      </c>
      <c r="D23" s="121">
        <v>0.50087962962962962</v>
      </c>
      <c r="E23" s="24">
        <v>2819.5549999999998</v>
      </c>
      <c r="F23" s="23">
        <v>-1.57</v>
      </c>
      <c r="G23" s="24">
        <v>1960.8</v>
      </c>
      <c r="H23" s="23">
        <v>1.4697983999999997</v>
      </c>
      <c r="I23" s="122">
        <f t="shared" si="0"/>
        <v>1.4379615463076294</v>
      </c>
      <c r="J23" s="22">
        <f t="shared" si="1"/>
        <v>1.4763286015999997</v>
      </c>
      <c r="K23" s="123">
        <f t="shared" si="2"/>
        <v>2894.7851220172793</v>
      </c>
      <c r="L23" s="210">
        <f t="shared" si="3"/>
        <v>-3.8367055292370278E-2</v>
      </c>
      <c r="M23" s="123">
        <f t="shared" si="4"/>
        <v>-75.230122017279427</v>
      </c>
      <c r="N23" s="142">
        <f t="shared" si="5"/>
        <v>-2.5988154162148679E-2</v>
      </c>
      <c r="O23" s="116"/>
      <c r="P23" s="116"/>
      <c r="Q23" s="124"/>
      <c r="R23" s="124"/>
      <c r="S23" s="124"/>
      <c r="T23" s="190">
        <f t="shared" si="6"/>
        <v>37273.499577546296</v>
      </c>
      <c r="U23" s="192">
        <f t="shared" si="8"/>
        <v>-4.0000000000000036E-3</v>
      </c>
      <c r="V23" s="192">
        <f t="shared" si="7"/>
        <v>-2.3075834879999997</v>
      </c>
      <c r="W23" s="124"/>
    </row>
    <row r="24" spans="1:23" x14ac:dyDescent="0.35">
      <c r="A24" s="120">
        <v>18</v>
      </c>
      <c r="B24" s="18">
        <v>37273</v>
      </c>
      <c r="C24" s="121">
        <v>0.5115277777777778</v>
      </c>
      <c r="D24" s="121">
        <v>0.51412037037037039</v>
      </c>
      <c r="E24" s="24">
        <v>2754.0149999999999</v>
      </c>
      <c r="F24" s="23">
        <v>-1.56</v>
      </c>
      <c r="G24" s="24">
        <v>1963.6</v>
      </c>
      <c r="H24" s="23">
        <v>1.3746551999999999</v>
      </c>
      <c r="I24" s="122">
        <f t="shared" si="0"/>
        <v>1.4025336117335505</v>
      </c>
      <c r="J24" s="22">
        <f t="shared" si="1"/>
        <v>1.3812805447999998</v>
      </c>
      <c r="K24" s="123">
        <f t="shared" si="2"/>
        <v>2712.2824777692795</v>
      </c>
      <c r="L24" s="210">
        <f t="shared" si="3"/>
        <v>2.1253066933550668E-2</v>
      </c>
      <c r="M24" s="123">
        <f t="shared" si="4"/>
        <v>41.732522230720406</v>
      </c>
      <c r="N24" s="142">
        <f t="shared" si="5"/>
        <v>1.5386495533844018E-2</v>
      </c>
      <c r="O24" s="116"/>
      <c r="P24" s="116"/>
      <c r="Q24" s="124"/>
      <c r="R24" s="124"/>
      <c r="S24" s="124"/>
      <c r="T24" s="190">
        <f t="shared" si="6"/>
        <v>37273.512824074074</v>
      </c>
      <c r="U24" s="192">
        <f t="shared" si="8"/>
        <v>1.0000000000000009E-2</v>
      </c>
      <c r="V24" s="192">
        <f t="shared" si="7"/>
        <v>-2.1444621119999998</v>
      </c>
      <c r="W24" s="124"/>
    </row>
    <row r="25" spans="1:23" x14ac:dyDescent="0.35">
      <c r="A25" s="120">
        <v>19</v>
      </c>
      <c r="B25" s="18">
        <v>37273</v>
      </c>
      <c r="C25" s="121">
        <v>0.51423611111111112</v>
      </c>
      <c r="D25" s="121">
        <v>0.51710648148148153</v>
      </c>
      <c r="E25" s="24">
        <v>2708.471</v>
      </c>
      <c r="F25" s="23">
        <v>-1.55</v>
      </c>
      <c r="G25" s="24">
        <v>1966.4</v>
      </c>
      <c r="H25" s="23">
        <v>1.3877783999999997</v>
      </c>
      <c r="I25" s="122">
        <f t="shared" si="0"/>
        <v>1.377375406834825</v>
      </c>
      <c r="J25" s="22">
        <f t="shared" si="1"/>
        <v>1.3943906215999997</v>
      </c>
      <c r="K25" s="123">
        <f t="shared" si="2"/>
        <v>2741.9297183142394</v>
      </c>
      <c r="L25" s="210">
        <f t="shared" si="3"/>
        <v>-1.7015214765174758E-2</v>
      </c>
      <c r="M25" s="123">
        <f t="shared" si="4"/>
        <v>-33.458718314239377</v>
      </c>
      <c r="N25" s="142">
        <f t="shared" si="5"/>
        <v>-1.2202617044032065E-2</v>
      </c>
      <c r="O25" s="116"/>
      <c r="P25" s="116"/>
      <c r="Q25" s="124"/>
      <c r="R25" s="124"/>
      <c r="S25" s="124"/>
      <c r="T25" s="190">
        <f t="shared" si="6"/>
        <v>37273.5156712963</v>
      </c>
      <c r="U25" s="192">
        <f t="shared" si="8"/>
        <v>1.2000000000000011E-2</v>
      </c>
      <c r="V25" s="192">
        <f t="shared" si="7"/>
        <v>-2.1510565199999996</v>
      </c>
      <c r="W25" s="124"/>
    </row>
    <row r="26" spans="1:23" x14ac:dyDescent="0.35">
      <c r="A26" s="120">
        <v>20</v>
      </c>
      <c r="B26" s="18">
        <v>37273</v>
      </c>
      <c r="C26" s="121">
        <v>0.51722222222222225</v>
      </c>
      <c r="D26" s="121">
        <v>0.5198842592592593</v>
      </c>
      <c r="E26" s="24">
        <v>2629.212</v>
      </c>
      <c r="F26" s="23">
        <v>-1.54</v>
      </c>
      <c r="G26" s="24">
        <v>1969.2</v>
      </c>
      <c r="H26" s="23">
        <v>1.3123199999999999</v>
      </c>
      <c r="I26" s="122">
        <f t="shared" si="0"/>
        <v>1.3351675807434491</v>
      </c>
      <c r="J26" s="22">
        <f t="shared" si="1"/>
        <v>1.3190076799999999</v>
      </c>
      <c r="K26" s="123">
        <f t="shared" si="2"/>
        <v>2597.3899234559999</v>
      </c>
      <c r="L26" s="210">
        <f t="shared" si="3"/>
        <v>1.6159900743449196E-2</v>
      </c>
      <c r="M26" s="123">
        <f t="shared" si="4"/>
        <v>31.822076544000083</v>
      </c>
      <c r="N26" s="142">
        <f t="shared" si="5"/>
        <v>1.2251559250548988E-2</v>
      </c>
      <c r="O26" s="116"/>
      <c r="P26" s="116"/>
      <c r="Q26" s="124"/>
      <c r="R26" s="124"/>
      <c r="S26" s="124"/>
      <c r="T26" s="190">
        <f t="shared" si="6"/>
        <v>37273.518553240741</v>
      </c>
      <c r="U26" s="192">
        <f t="shared" si="8"/>
        <v>1.6000000000000014E-2</v>
      </c>
      <c r="V26" s="192">
        <f t="shared" si="7"/>
        <v>-2.0209728</v>
      </c>
      <c r="W26" s="124"/>
    </row>
    <row r="27" spans="1:23" x14ac:dyDescent="0.35">
      <c r="A27" s="120">
        <v>21</v>
      </c>
      <c r="B27" s="18">
        <v>37273</v>
      </c>
      <c r="C27" s="121">
        <v>0.52009259259259266</v>
      </c>
      <c r="D27" s="121">
        <v>0.52256944444444442</v>
      </c>
      <c r="E27" s="24">
        <v>2535.8670000000002</v>
      </c>
      <c r="F27" s="23">
        <v>-1.52</v>
      </c>
      <c r="G27" s="24">
        <v>1974.8</v>
      </c>
      <c r="H27" s="23">
        <v>1.2827928</v>
      </c>
      <c r="I27" s="122">
        <f t="shared" si="0"/>
        <v>1.2841133279319425</v>
      </c>
      <c r="J27" s="22">
        <f t="shared" si="1"/>
        <v>1.2895100071999999</v>
      </c>
      <c r="K27" s="123">
        <f t="shared" si="2"/>
        <v>2546.5243622185599</v>
      </c>
      <c r="L27" s="210">
        <f t="shared" si="3"/>
        <v>-5.3966792680573139E-3</v>
      </c>
      <c r="M27" s="123">
        <f t="shared" si="4"/>
        <v>-10.657362218559683</v>
      </c>
      <c r="N27" s="142">
        <f t="shared" si="5"/>
        <v>-4.1850619521561824E-3</v>
      </c>
      <c r="O27" s="116"/>
      <c r="P27" s="116"/>
      <c r="Q27" s="124"/>
      <c r="R27" s="124"/>
      <c r="S27" s="124"/>
      <c r="T27" s="190">
        <f t="shared" si="6"/>
        <v>37273.521331018514</v>
      </c>
      <c r="U27" s="192">
        <f t="shared" si="8"/>
        <v>1.7999999999999794E-2</v>
      </c>
      <c r="V27" s="192">
        <f t="shared" si="7"/>
        <v>-1.949845056</v>
      </c>
      <c r="W27" s="124"/>
    </row>
    <row r="28" spans="1:23" x14ac:dyDescent="0.35">
      <c r="A28" s="120">
        <v>22</v>
      </c>
      <c r="B28" s="18">
        <v>37273</v>
      </c>
      <c r="C28" s="121">
        <v>0.5226736111111111</v>
      </c>
      <c r="D28" s="121">
        <v>0.52505787037037044</v>
      </c>
      <c r="E28" s="24">
        <v>2454.3649999999998</v>
      </c>
      <c r="F28" s="23">
        <v>-1.51</v>
      </c>
      <c r="G28" s="24">
        <v>1977.7</v>
      </c>
      <c r="H28" s="23">
        <v>1.2467039999999998</v>
      </c>
      <c r="I28" s="122">
        <f t="shared" si="0"/>
        <v>1.2410198715679828</v>
      </c>
      <c r="J28" s="22">
        <f t="shared" si="1"/>
        <v>1.2534572959999999</v>
      </c>
      <c r="K28" s="123">
        <f t="shared" si="2"/>
        <v>2478.9624942992</v>
      </c>
      <c r="L28" s="210">
        <f t="shared" si="3"/>
        <v>-1.2437424432017119E-2</v>
      </c>
      <c r="M28" s="123">
        <f t="shared" si="4"/>
        <v>-24.597494299200207</v>
      </c>
      <c r="N28" s="142">
        <f t="shared" si="5"/>
        <v>-9.9224955422949606E-3</v>
      </c>
      <c r="O28" s="116"/>
      <c r="P28" s="116"/>
      <c r="Q28" s="124"/>
      <c r="R28" s="124"/>
      <c r="S28" s="124"/>
      <c r="T28" s="190">
        <f t="shared" si="6"/>
        <v>37273.523865740746</v>
      </c>
      <c r="U28" s="192">
        <f t="shared" si="8"/>
        <v>2.2000000000000242E-2</v>
      </c>
      <c r="V28" s="192">
        <f t="shared" si="7"/>
        <v>-1.8825230399999997</v>
      </c>
      <c r="W28" s="124"/>
    </row>
    <row r="29" spans="1:23" x14ac:dyDescent="0.35">
      <c r="A29" s="120">
        <v>23</v>
      </c>
      <c r="B29" s="18">
        <v>37273</v>
      </c>
      <c r="C29" s="121">
        <v>0.52517361111111105</v>
      </c>
      <c r="D29" s="121">
        <v>0.52755787037037039</v>
      </c>
      <c r="E29" s="24">
        <v>2203.433</v>
      </c>
      <c r="F29" s="23">
        <v>-1.48</v>
      </c>
      <c r="G29" s="24">
        <v>1986.1</v>
      </c>
      <c r="H29" s="23">
        <v>1.2007728</v>
      </c>
      <c r="I29" s="122">
        <f t="shared" si="0"/>
        <v>1.1094270177735261</v>
      </c>
      <c r="J29" s="22">
        <f t="shared" si="1"/>
        <v>1.2075720271999999</v>
      </c>
      <c r="K29" s="123">
        <f t="shared" si="2"/>
        <v>2398.3588032219195</v>
      </c>
      <c r="L29" s="210">
        <f t="shared" si="3"/>
        <v>-9.814500942647375E-2</v>
      </c>
      <c r="M29" s="123">
        <f t="shared" si="4"/>
        <v>-194.92580322191952</v>
      </c>
      <c r="N29" s="142">
        <f t="shared" si="5"/>
        <v>-8.1274662890331126E-2</v>
      </c>
      <c r="O29" s="116"/>
      <c r="P29" s="116"/>
      <c r="Q29" s="124"/>
      <c r="R29" s="124"/>
      <c r="S29" s="124"/>
      <c r="T29" s="190">
        <f t="shared" si="6"/>
        <v>37273.526365740741</v>
      </c>
      <c r="U29" s="192">
        <f t="shared" si="8"/>
        <v>2.0000000000000018E-2</v>
      </c>
      <c r="V29" s="192">
        <f t="shared" si="7"/>
        <v>-1.777143744</v>
      </c>
      <c r="W29" s="124"/>
    </row>
    <row r="30" spans="1:23" x14ac:dyDescent="0.35">
      <c r="A30" s="120">
        <v>24</v>
      </c>
      <c r="B30" s="18">
        <v>37273</v>
      </c>
      <c r="C30" s="121">
        <v>0.52768518518518526</v>
      </c>
      <c r="D30" s="121">
        <v>0.53033564814814815</v>
      </c>
      <c r="E30" s="24">
        <v>2308.6019999999999</v>
      </c>
      <c r="F30" s="23">
        <v>-1.46</v>
      </c>
      <c r="G30" s="24">
        <v>1991.8</v>
      </c>
      <c r="H30" s="23">
        <v>1.1581223999999999</v>
      </c>
      <c r="I30" s="122">
        <f t="shared" si="0"/>
        <v>1.15905311778291</v>
      </c>
      <c r="J30" s="22">
        <f t="shared" si="1"/>
        <v>1.1649642776</v>
      </c>
      <c r="K30" s="123">
        <f t="shared" si="2"/>
        <v>2320.37584812368</v>
      </c>
      <c r="L30" s="210">
        <f t="shared" si="3"/>
        <v>-5.9111598170900059E-3</v>
      </c>
      <c r="M30" s="123">
        <f t="shared" si="4"/>
        <v>-11.773848123680182</v>
      </c>
      <c r="N30" s="142">
        <f t="shared" si="5"/>
        <v>-5.0741125120746453E-3</v>
      </c>
      <c r="O30" s="116"/>
      <c r="P30" s="116"/>
      <c r="Q30" s="124"/>
      <c r="R30" s="124"/>
      <c r="S30" s="124"/>
      <c r="T30" s="190">
        <f t="shared" si="6"/>
        <v>37273.529010416671</v>
      </c>
      <c r="U30" s="192">
        <f t="shared" si="8"/>
        <v>2.4000000000000021E-2</v>
      </c>
      <c r="V30" s="192">
        <f t="shared" si="7"/>
        <v>-1.6908587039999998</v>
      </c>
      <c r="W30" s="124"/>
    </row>
    <row r="31" spans="1:23" x14ac:dyDescent="0.35">
      <c r="A31" s="120">
        <v>25</v>
      </c>
      <c r="B31" s="18">
        <v>37273</v>
      </c>
      <c r="C31" s="121">
        <v>0.53062500000000001</v>
      </c>
      <c r="D31" s="121">
        <v>0.53285879629629629</v>
      </c>
      <c r="E31" s="24">
        <v>2105</v>
      </c>
      <c r="F31" s="23">
        <v>-1.43</v>
      </c>
      <c r="G31" s="24">
        <v>2000.3</v>
      </c>
      <c r="H31" s="23">
        <v>1.0236095999999999</v>
      </c>
      <c r="I31" s="122">
        <f t="shared" si="0"/>
        <v>1.0523421486776983</v>
      </c>
      <c r="J31" s="22">
        <f t="shared" si="1"/>
        <v>1.0305859903999999</v>
      </c>
      <c r="K31" s="123">
        <f t="shared" si="2"/>
        <v>2061.4811565971195</v>
      </c>
      <c r="L31" s="210">
        <f t="shared" si="3"/>
        <v>2.175615827769839E-2</v>
      </c>
      <c r="M31" s="123">
        <f t="shared" si="4"/>
        <v>43.51884340288052</v>
      </c>
      <c r="N31" s="142">
        <f t="shared" si="5"/>
        <v>2.1110473536763701E-2</v>
      </c>
      <c r="O31" s="116"/>
      <c r="P31" s="116"/>
      <c r="Q31" s="124"/>
      <c r="R31" s="124"/>
      <c r="S31" s="124"/>
      <c r="T31" s="190">
        <f t="shared" si="6"/>
        <v>37273.53174189815</v>
      </c>
      <c r="U31" s="192">
        <f t="shared" si="8"/>
        <v>2.200000000000002E-2</v>
      </c>
      <c r="V31" s="192">
        <f t="shared" si="7"/>
        <v>-1.4637617279999997</v>
      </c>
      <c r="W31" s="124"/>
    </row>
    <row r="32" spans="1:23" x14ac:dyDescent="0.35">
      <c r="A32" s="120">
        <v>26</v>
      </c>
      <c r="B32" s="18">
        <v>37273</v>
      </c>
      <c r="C32" s="121">
        <v>0.53300925925925924</v>
      </c>
      <c r="D32" s="121">
        <v>0.53541666666666665</v>
      </c>
      <c r="E32" s="24">
        <v>1998</v>
      </c>
      <c r="F32" s="23">
        <v>-1.42</v>
      </c>
      <c r="G32" s="24">
        <v>2003.1</v>
      </c>
      <c r="H32" s="23">
        <v>0.95799359999999989</v>
      </c>
      <c r="I32" s="122">
        <f t="shared" si="0"/>
        <v>0.99745394638310625</v>
      </c>
      <c r="J32" s="22">
        <f t="shared" si="1"/>
        <v>0.96503560639999986</v>
      </c>
      <c r="K32" s="123">
        <f t="shared" si="2"/>
        <v>1933.0628231798396</v>
      </c>
      <c r="L32" s="210">
        <f t="shared" si="3"/>
        <v>3.2418339983106392E-2</v>
      </c>
      <c r="M32" s="123">
        <f t="shared" si="4"/>
        <v>64.937176820160403</v>
      </c>
      <c r="N32" s="142">
        <f t="shared" si="5"/>
        <v>3.3592895192790677E-2</v>
      </c>
      <c r="O32" s="116"/>
      <c r="P32" s="116"/>
      <c r="Q32" s="124"/>
      <c r="R32" s="124"/>
      <c r="S32" s="124"/>
      <c r="T32" s="190">
        <f t="shared" si="6"/>
        <v>37273.534212962957</v>
      </c>
      <c r="U32" s="192">
        <f t="shared" si="8"/>
        <v>2.200000000000002E-2</v>
      </c>
      <c r="V32" s="192">
        <f t="shared" si="7"/>
        <v>-1.3603509119999997</v>
      </c>
      <c r="W32" s="124"/>
    </row>
    <row r="33" spans="1:23" x14ac:dyDescent="0.35">
      <c r="A33" s="120">
        <v>27</v>
      </c>
      <c r="B33" s="18">
        <v>37273</v>
      </c>
      <c r="C33" s="121">
        <v>0.53570601851851851</v>
      </c>
      <c r="D33" s="121">
        <v>0.53782407407407407</v>
      </c>
      <c r="E33" s="24">
        <v>1833</v>
      </c>
      <c r="F33" s="23">
        <v>-1.39</v>
      </c>
      <c r="G33" s="24">
        <v>2011.6</v>
      </c>
      <c r="H33" s="23">
        <v>0.92846639999999991</v>
      </c>
      <c r="I33" s="122">
        <f t="shared" si="0"/>
        <v>0.91121495327102808</v>
      </c>
      <c r="J33" s="22">
        <f t="shared" si="1"/>
        <v>0.93553793359999993</v>
      </c>
      <c r="K33" s="123">
        <f t="shared" si="2"/>
        <v>1881.9281072297597</v>
      </c>
      <c r="L33" s="210">
        <f t="shared" si="3"/>
        <v>-2.4322980328971844E-2</v>
      </c>
      <c r="M33" s="123">
        <f t="shared" si="4"/>
        <v>-48.928107229759689</v>
      </c>
      <c r="N33" s="142">
        <f t="shared" si="5"/>
        <v>-2.5998924742020542E-2</v>
      </c>
      <c r="O33" s="116"/>
      <c r="P33" s="116"/>
      <c r="Q33" s="124"/>
      <c r="R33" s="124"/>
      <c r="S33" s="124"/>
      <c r="T33" s="190">
        <f t="shared" si="6"/>
        <v>37273.536765046294</v>
      </c>
      <c r="U33" s="192">
        <f t="shared" si="8"/>
        <v>2.200000000000002E-2</v>
      </c>
      <c r="V33" s="192">
        <f t="shared" si="7"/>
        <v>-1.2905682959999998</v>
      </c>
      <c r="W33" s="124"/>
    </row>
    <row r="34" spans="1:23" x14ac:dyDescent="0.35">
      <c r="A34" s="120">
        <v>28</v>
      </c>
      <c r="B34" s="18">
        <v>37273</v>
      </c>
      <c r="C34" s="121">
        <v>0.53802083333333328</v>
      </c>
      <c r="D34" s="121">
        <v>0.54010416666666672</v>
      </c>
      <c r="E34" s="24">
        <v>1740</v>
      </c>
      <c r="F34" s="23">
        <v>-1.3699999999999999</v>
      </c>
      <c r="G34" s="24">
        <v>2017.2</v>
      </c>
      <c r="H34" s="23">
        <v>0.87925439999999999</v>
      </c>
      <c r="I34" s="122">
        <f t="shared" si="0"/>
        <v>0.86258179654967282</v>
      </c>
      <c r="J34" s="22">
        <f t="shared" si="1"/>
        <v>0.88637514559999997</v>
      </c>
      <c r="K34" s="123">
        <f t="shared" si="2"/>
        <v>1787.9959437043199</v>
      </c>
      <c r="L34" s="210">
        <f t="shared" si="3"/>
        <v>-2.3793349050327151E-2</v>
      </c>
      <c r="M34" s="123">
        <f t="shared" si="4"/>
        <v>-47.99594370431987</v>
      </c>
      <c r="N34" s="142">
        <f t="shared" si="5"/>
        <v>-2.684342985973627E-2</v>
      </c>
      <c r="O34" s="116"/>
      <c r="P34" s="116"/>
      <c r="Q34" s="124"/>
      <c r="R34" s="124"/>
      <c r="S34" s="124"/>
      <c r="T34" s="190">
        <f t="shared" si="6"/>
        <v>37273.5390625</v>
      </c>
      <c r="U34" s="192">
        <f t="shared" si="8"/>
        <v>2.6000000000000023E-2</v>
      </c>
      <c r="V34" s="192">
        <f t="shared" si="7"/>
        <v>-1.2045785279999999</v>
      </c>
      <c r="W34" s="124"/>
    </row>
    <row r="35" spans="1:23" x14ac:dyDescent="0.35">
      <c r="A35" s="120">
        <v>29</v>
      </c>
      <c r="B35" s="18">
        <v>37273</v>
      </c>
      <c r="C35" s="121">
        <v>0.5404282407407407</v>
      </c>
      <c r="D35" s="121">
        <v>0.54281250000000003</v>
      </c>
      <c r="E35" s="24">
        <v>1561</v>
      </c>
      <c r="F35" s="23">
        <v>-1.35</v>
      </c>
      <c r="G35" s="24">
        <v>2022.8</v>
      </c>
      <c r="H35" s="23">
        <v>0.76114559999999987</v>
      </c>
      <c r="I35" s="122">
        <f t="shared" si="0"/>
        <v>0.7717025904686573</v>
      </c>
      <c r="J35" s="22">
        <f t="shared" si="1"/>
        <v>0.76838445439999992</v>
      </c>
      <c r="K35" s="123">
        <f t="shared" si="2"/>
        <v>1554.2880743603198</v>
      </c>
      <c r="L35" s="210">
        <f t="shared" si="3"/>
        <v>3.3181360686573846E-3</v>
      </c>
      <c r="M35" s="123">
        <f t="shared" si="4"/>
        <v>6.7119256396802029</v>
      </c>
      <c r="N35" s="142">
        <f t="shared" si="5"/>
        <v>4.3183279537434213E-3</v>
      </c>
      <c r="O35" s="116"/>
      <c r="P35" s="116"/>
      <c r="Q35" s="124"/>
      <c r="R35" s="124"/>
      <c r="S35" s="124"/>
      <c r="T35" s="190">
        <f t="shared" si="6"/>
        <v>37273.541620370372</v>
      </c>
      <c r="U35" s="192">
        <f t="shared" si="8"/>
        <v>2.5999999999999801E-2</v>
      </c>
      <c r="V35" s="192">
        <f t="shared" si="7"/>
        <v>-1.02754656</v>
      </c>
      <c r="W35" s="124"/>
    </row>
    <row r="36" spans="1:23" x14ac:dyDescent="0.35">
      <c r="A36" s="120">
        <v>30</v>
      </c>
      <c r="B36" s="18">
        <v>37273</v>
      </c>
      <c r="C36" s="121">
        <v>0.54298611111111106</v>
      </c>
      <c r="D36" s="121">
        <v>0.54525462962962956</v>
      </c>
      <c r="E36" s="24">
        <v>1521</v>
      </c>
      <c r="F36" s="23">
        <v>-1.32</v>
      </c>
      <c r="G36" s="24">
        <v>2031.3</v>
      </c>
      <c r="H36" s="23">
        <v>0.66600239999999999</v>
      </c>
      <c r="I36" s="122">
        <f t="shared" si="0"/>
        <v>0.74878156845369959</v>
      </c>
      <c r="J36" s="22">
        <f t="shared" si="1"/>
        <v>0.67333639759999997</v>
      </c>
      <c r="K36" s="123">
        <f t="shared" si="2"/>
        <v>1367.74822444488</v>
      </c>
      <c r="L36" s="210">
        <f t="shared" si="3"/>
        <v>7.5445170853699617E-2</v>
      </c>
      <c r="M36" s="123">
        <f t="shared" si="4"/>
        <v>153.25177555512005</v>
      </c>
      <c r="N36" s="142">
        <f t="shared" si="5"/>
        <v>0.11204677353342532</v>
      </c>
      <c r="O36" s="116"/>
      <c r="P36" s="116"/>
      <c r="Q36" s="124"/>
      <c r="R36" s="124"/>
      <c r="S36" s="124"/>
      <c r="T36" s="190">
        <f t="shared" si="6"/>
        <v>37273.544120370374</v>
      </c>
      <c r="U36" s="192">
        <f t="shared" si="8"/>
        <v>3.0000000000000249E-2</v>
      </c>
      <c r="V36" s="192">
        <f t="shared" si="7"/>
        <v>-0.87912316800000001</v>
      </c>
      <c r="W36" s="124"/>
    </row>
    <row r="37" spans="1:23" x14ac:dyDescent="0.35">
      <c r="A37" s="120">
        <v>31</v>
      </c>
      <c r="B37" s="18">
        <v>37273</v>
      </c>
      <c r="C37" s="121">
        <v>0.54554398148148142</v>
      </c>
      <c r="D37" s="121">
        <v>0.54782407407407407</v>
      </c>
      <c r="E37" s="24">
        <v>1311</v>
      </c>
      <c r="F37" s="23">
        <v>-1.29</v>
      </c>
      <c r="G37" s="24">
        <v>2039.8</v>
      </c>
      <c r="H37" s="23">
        <v>0.56429759999999995</v>
      </c>
      <c r="I37" s="122">
        <f t="shared" si="0"/>
        <v>0.64271006961466814</v>
      </c>
      <c r="J37" s="22">
        <f t="shared" si="1"/>
        <v>0.57173330239999998</v>
      </c>
      <c r="K37" s="123">
        <f t="shared" si="2"/>
        <v>1166.2215902355199</v>
      </c>
      <c r="L37" s="210">
        <f t="shared" si="3"/>
        <v>7.0976767214668168E-2</v>
      </c>
      <c r="M37" s="123">
        <f t="shared" si="4"/>
        <v>144.7784097644801</v>
      </c>
      <c r="N37" s="142">
        <f t="shared" si="5"/>
        <v>0.1241431396714598</v>
      </c>
      <c r="O37" s="116"/>
      <c r="P37" s="116"/>
      <c r="Q37" s="124"/>
      <c r="R37" s="124"/>
      <c r="S37" s="124"/>
      <c r="T37" s="190">
        <f t="shared" si="6"/>
        <v>37273.54668402778</v>
      </c>
      <c r="U37" s="192">
        <f t="shared" si="8"/>
        <v>2.9999999999999805E-2</v>
      </c>
      <c r="V37" s="192">
        <f t="shared" si="7"/>
        <v>-0.72794390399999997</v>
      </c>
      <c r="W37" s="124"/>
    </row>
    <row r="38" spans="1:23" x14ac:dyDescent="0.35">
      <c r="A38" s="120">
        <v>32</v>
      </c>
      <c r="B38" s="18">
        <v>37273</v>
      </c>
      <c r="C38" s="121">
        <v>0.54802083333333329</v>
      </c>
      <c r="D38" s="121">
        <v>0.55055555555555558</v>
      </c>
      <c r="E38" s="24">
        <v>1151</v>
      </c>
      <c r="F38" s="23">
        <v>-1.26</v>
      </c>
      <c r="G38" s="24">
        <v>2048.3000000000002</v>
      </c>
      <c r="H38" s="23">
        <v>0.4396272</v>
      </c>
      <c r="I38" s="122">
        <f t="shared" si="0"/>
        <v>0.56192940487233312</v>
      </c>
      <c r="J38" s="22">
        <f t="shared" si="1"/>
        <v>0.44718757279999999</v>
      </c>
      <c r="K38" s="123">
        <f t="shared" si="2"/>
        <v>915.97430536624006</v>
      </c>
      <c r="L38" s="210">
        <f t="shared" si="3"/>
        <v>0.11474183207233313</v>
      </c>
      <c r="M38" s="123">
        <f t="shared" si="4"/>
        <v>235.02569463375994</v>
      </c>
      <c r="N38" s="142">
        <f t="shared" si="5"/>
        <v>0.25658546670671956</v>
      </c>
      <c r="O38" s="116"/>
      <c r="P38" s="116"/>
      <c r="Q38" s="124"/>
      <c r="R38" s="124"/>
      <c r="S38" s="124"/>
      <c r="T38" s="190">
        <f t="shared" si="6"/>
        <v>37273.549288194445</v>
      </c>
      <c r="U38" s="192">
        <f t="shared" si="8"/>
        <v>3.4000000000000252E-2</v>
      </c>
      <c r="V38" s="192">
        <f t="shared" si="7"/>
        <v>-0.553930272</v>
      </c>
      <c r="W38" s="124"/>
    </row>
    <row r="39" spans="1:23" x14ac:dyDescent="0.35">
      <c r="A39" s="120">
        <v>33</v>
      </c>
      <c r="B39" s="18">
        <v>37273</v>
      </c>
      <c r="C39" s="121">
        <v>0.55078703703703702</v>
      </c>
      <c r="D39" s="121">
        <v>0.55300925925925926</v>
      </c>
      <c r="E39" s="24">
        <v>878</v>
      </c>
      <c r="F39" s="23">
        <v>-1.22</v>
      </c>
      <c r="G39" s="24">
        <v>2059.6</v>
      </c>
      <c r="H39" s="23">
        <v>0.38385359999999996</v>
      </c>
      <c r="I39" s="122">
        <f t="shared" si="0"/>
        <v>0.42629636822684019</v>
      </c>
      <c r="J39" s="22">
        <f t="shared" si="1"/>
        <v>0.39146974639999998</v>
      </c>
      <c r="K39" s="123">
        <f t="shared" si="2"/>
        <v>806.27108968543996</v>
      </c>
      <c r="L39" s="210">
        <f t="shared" si="3"/>
        <v>3.4826621826840209E-2</v>
      </c>
      <c r="M39" s="123">
        <f t="shared" si="4"/>
        <v>71.728910314560039</v>
      </c>
      <c r="N39" s="142">
        <f t="shared" si="5"/>
        <v>8.8963763220810121E-2</v>
      </c>
      <c r="O39" s="116"/>
      <c r="P39" s="116"/>
      <c r="Q39" s="124"/>
      <c r="R39" s="124"/>
      <c r="S39" s="124"/>
      <c r="T39" s="190">
        <f t="shared" si="6"/>
        <v>37273.551898148144</v>
      </c>
      <c r="U39" s="192">
        <f t="shared" si="8"/>
        <v>4.0000000000000036E-2</v>
      </c>
      <c r="V39" s="192">
        <f t="shared" si="7"/>
        <v>-0.46830139199999993</v>
      </c>
      <c r="W39" s="124"/>
    </row>
    <row r="40" spans="1:23" x14ac:dyDescent="0.35">
      <c r="A40" s="120">
        <v>34</v>
      </c>
      <c r="B40" s="18">
        <v>37273</v>
      </c>
      <c r="C40" s="121">
        <v>0.55315972222222221</v>
      </c>
      <c r="D40" s="121">
        <v>0.55562500000000004</v>
      </c>
      <c r="E40" s="24">
        <v>644</v>
      </c>
      <c r="F40" s="23">
        <v>-1.2</v>
      </c>
      <c r="G40" s="24">
        <v>2065.1999999999998</v>
      </c>
      <c r="H40" s="23">
        <v>0.28214879999999998</v>
      </c>
      <c r="I40" s="122">
        <f t="shared" si="0"/>
        <v>0.31183420491962038</v>
      </c>
      <c r="J40" s="22">
        <f t="shared" si="1"/>
        <v>0.28986665119999999</v>
      </c>
      <c r="K40" s="123">
        <f t="shared" si="2"/>
        <v>598.63260805823995</v>
      </c>
      <c r="L40" s="210">
        <f t="shared" si="3"/>
        <v>2.1967553719620392E-2</v>
      </c>
      <c r="M40" s="123">
        <f t="shared" si="4"/>
        <v>45.367391941760047</v>
      </c>
      <c r="N40" s="142">
        <f t="shared" si="5"/>
        <v>7.5785032975260735E-2</v>
      </c>
      <c r="O40" s="116"/>
      <c r="P40" s="116"/>
      <c r="Q40" s="124"/>
      <c r="R40" s="124"/>
      <c r="S40" s="124"/>
      <c r="T40" s="190">
        <f t="shared" si="6"/>
        <v>37273.554392361111</v>
      </c>
      <c r="U40" s="192">
        <f t="shared" si="8"/>
        <v>3.8000000000000256E-2</v>
      </c>
      <c r="V40" s="192">
        <f t="shared" si="7"/>
        <v>-0.33857855999999997</v>
      </c>
      <c r="W40" s="124"/>
    </row>
    <row r="41" spans="1:23" x14ac:dyDescent="0.35">
      <c r="A41" s="120">
        <v>35</v>
      </c>
      <c r="B41" s="18">
        <v>37273</v>
      </c>
      <c r="C41" s="121">
        <v>0.55616898148148153</v>
      </c>
      <c r="D41" s="121">
        <v>0.55989583333333337</v>
      </c>
      <c r="E41" s="24">
        <v>238</v>
      </c>
      <c r="F41" s="23">
        <v>-1.1499999999999995</v>
      </c>
      <c r="G41" s="24">
        <v>2079.3000000000002</v>
      </c>
      <c r="H41" s="23">
        <v>4.2650399999999998E-2</v>
      </c>
      <c r="I41" s="122">
        <f t="shared" si="0"/>
        <v>0.1144615976530563</v>
      </c>
      <c r="J41" s="22">
        <f t="shared" si="1"/>
        <v>5.0607749600000002E-2</v>
      </c>
      <c r="K41" s="123">
        <f t="shared" si="2"/>
        <v>105.22869374328002</v>
      </c>
      <c r="L41" s="210">
        <f t="shared" si="3"/>
        <v>6.38538480530563E-2</v>
      </c>
      <c r="M41" s="123">
        <f t="shared" si="4"/>
        <v>132.77130625671998</v>
      </c>
      <c r="N41" s="142">
        <f t="shared" si="5"/>
        <v>1.2617405151928807</v>
      </c>
      <c r="O41" s="116"/>
      <c r="P41" s="116"/>
      <c r="Q41" s="124"/>
      <c r="R41" s="124"/>
      <c r="S41" s="124"/>
      <c r="T41" s="190">
        <f t="shared" si="6"/>
        <v>37273.558032407404</v>
      </c>
      <c r="U41" s="192">
        <f t="shared" si="8"/>
        <v>4.1999999999999815E-2</v>
      </c>
      <c r="V41" s="192">
        <f t="shared" si="7"/>
        <v>-4.9047959999999974E-2</v>
      </c>
      <c r="W41" s="124"/>
    </row>
    <row r="42" spans="1:23" x14ac:dyDescent="0.35">
      <c r="A42" s="120">
        <v>36</v>
      </c>
      <c r="B42" s="18">
        <v>37273</v>
      </c>
      <c r="C42" s="121">
        <v>0.56163194444444442</v>
      </c>
      <c r="D42" s="121">
        <v>0.56415509259259256</v>
      </c>
      <c r="E42" s="24">
        <v>-335</v>
      </c>
      <c r="F42" s="23">
        <v>-1.0899999999999994</v>
      </c>
      <c r="G42" s="24">
        <v>2096.3000000000002</v>
      </c>
      <c r="H42" s="23">
        <v>-0.34448399999999996</v>
      </c>
      <c r="I42" s="122">
        <f t="shared" si="0"/>
        <v>-0.15980537136860182</v>
      </c>
      <c r="J42" s="22">
        <f t="shared" si="1"/>
        <v>-0.33613951599999997</v>
      </c>
      <c r="K42" s="123">
        <f t="shared" si="2"/>
        <v>-704.64926739079999</v>
      </c>
      <c r="L42" s="210">
        <f t="shared" si="3"/>
        <v>0.17633414463139815</v>
      </c>
      <c r="M42" s="123">
        <f t="shared" si="4"/>
        <v>369.64926739079999</v>
      </c>
      <c r="N42" s="142">
        <f t="shared" si="5"/>
        <v>-0.52458617995808077</v>
      </c>
      <c r="O42" s="116"/>
      <c r="P42" s="116"/>
      <c r="Q42" s="124"/>
      <c r="R42" s="124"/>
      <c r="S42" s="124"/>
      <c r="T42" s="190">
        <f t="shared" si="6"/>
        <v>37273.562893518516</v>
      </c>
      <c r="U42" s="192">
        <f t="shared" si="8"/>
        <v>4.3999999999999817E-2</v>
      </c>
      <c r="V42" s="192">
        <f t="shared" si="7"/>
        <v>0.37548755999999978</v>
      </c>
      <c r="W42" s="124"/>
    </row>
    <row r="43" spans="1:23" x14ac:dyDescent="0.35">
      <c r="A43" s="120">
        <v>37</v>
      </c>
      <c r="B43" s="18">
        <v>37273</v>
      </c>
      <c r="C43" s="121">
        <v>0.56469907407407405</v>
      </c>
      <c r="D43" s="121">
        <v>0.56746527777777778</v>
      </c>
      <c r="E43" s="24">
        <v>-758</v>
      </c>
      <c r="F43" s="23">
        <v>-1.0699999999999994</v>
      </c>
      <c r="G43" s="24">
        <v>2101.9</v>
      </c>
      <c r="H43" s="23">
        <v>-0.62991359999999996</v>
      </c>
      <c r="I43" s="122">
        <f t="shared" si="0"/>
        <v>-0.36062610019506158</v>
      </c>
      <c r="J43" s="22">
        <f t="shared" si="1"/>
        <v>-0.62128368639999998</v>
      </c>
      <c r="K43" s="123">
        <f t="shared" si="2"/>
        <v>-1305.8761804441599</v>
      </c>
      <c r="L43" s="210">
        <f t="shared" si="3"/>
        <v>0.2606575862049384</v>
      </c>
      <c r="M43" s="123">
        <f t="shared" si="4"/>
        <v>547.8761804441599</v>
      </c>
      <c r="N43" s="142">
        <f t="shared" si="5"/>
        <v>-0.41954680592903842</v>
      </c>
      <c r="O43" s="116"/>
      <c r="P43" s="116"/>
      <c r="Q43" s="124"/>
      <c r="R43" s="124"/>
      <c r="S43" s="124"/>
      <c r="T43" s="190">
        <f t="shared" si="6"/>
        <v>37273.566082175923</v>
      </c>
      <c r="U43" s="192">
        <f t="shared" si="8"/>
        <v>3.8000000000000034E-2</v>
      </c>
      <c r="V43" s="192">
        <f t="shared" si="7"/>
        <v>0.67400755199999962</v>
      </c>
      <c r="W43" s="124"/>
    </row>
    <row r="44" spans="1:23" x14ac:dyDescent="0.35">
      <c r="A44" s="120">
        <v>38</v>
      </c>
      <c r="B44" s="18">
        <v>37273</v>
      </c>
      <c r="C44" s="121">
        <v>0.57247685185185182</v>
      </c>
      <c r="D44" s="121">
        <v>0.57520833333333332</v>
      </c>
      <c r="E44" s="24">
        <v>-1615</v>
      </c>
      <c r="F44" s="23">
        <v>-1.01</v>
      </c>
      <c r="G44" s="24">
        <v>2119</v>
      </c>
      <c r="H44" s="23">
        <v>-0.83004239999999996</v>
      </c>
      <c r="I44" s="122">
        <f t="shared" si="0"/>
        <v>-0.76215195847097683</v>
      </c>
      <c r="J44" s="22">
        <f t="shared" si="1"/>
        <v>-0.8212123576</v>
      </c>
      <c r="K44" s="123">
        <f t="shared" si="2"/>
        <v>-1740.1489857544</v>
      </c>
      <c r="L44" s="210">
        <f t="shared" si="3"/>
        <v>5.9060399129023167E-2</v>
      </c>
      <c r="M44" s="123">
        <f t="shared" si="4"/>
        <v>125.14898575439997</v>
      </c>
      <c r="N44" s="142">
        <f t="shared" si="5"/>
        <v>-7.1918546503157391E-2</v>
      </c>
      <c r="O44" s="116"/>
      <c r="P44" s="116"/>
      <c r="Q44" s="124"/>
      <c r="R44" s="124"/>
      <c r="S44" s="124"/>
      <c r="T44" s="190">
        <f t="shared" si="6"/>
        <v>37273.573842592588</v>
      </c>
      <c r="U44" s="192">
        <f t="shared" si="8"/>
        <v>3.0000000000000027E-2</v>
      </c>
      <c r="V44" s="192">
        <f t="shared" si="7"/>
        <v>0.83834282399999993</v>
      </c>
      <c r="W44" s="124"/>
    </row>
    <row r="45" spans="1:23" x14ac:dyDescent="0.35">
      <c r="A45" s="120">
        <v>39</v>
      </c>
      <c r="B45" s="18">
        <v>37273</v>
      </c>
      <c r="C45" s="121">
        <v>0.57548611111111114</v>
      </c>
      <c r="D45" s="121">
        <v>0.5783449074074074</v>
      </c>
      <c r="E45" s="24">
        <v>-1890</v>
      </c>
      <c r="F45" s="23">
        <v>-0.98</v>
      </c>
      <c r="G45" s="24">
        <v>2127.6999999999998</v>
      </c>
      <c r="H45" s="23">
        <v>-0.88253519999999985</v>
      </c>
      <c r="I45" s="122">
        <f t="shared" si="0"/>
        <v>-0.88828312262067033</v>
      </c>
      <c r="J45" s="22">
        <f t="shared" si="1"/>
        <v>-0.87365266479999981</v>
      </c>
      <c r="K45" s="123">
        <f t="shared" si="2"/>
        <v>-1858.8707748949594</v>
      </c>
      <c r="L45" s="210">
        <f t="shared" si="3"/>
        <v>-1.4630457820670517E-2</v>
      </c>
      <c r="M45" s="123">
        <f t="shared" si="4"/>
        <v>-31.129225105040632</v>
      </c>
      <c r="N45" s="142">
        <f t="shared" si="5"/>
        <v>1.6746309386030171E-2</v>
      </c>
      <c r="O45" s="116"/>
      <c r="P45" s="116"/>
      <c r="Q45" s="124"/>
      <c r="R45" s="124"/>
      <c r="S45" s="124"/>
      <c r="T45" s="190">
        <f t="shared" si="6"/>
        <v>37273.576915509264</v>
      </c>
      <c r="U45" s="192">
        <f t="shared" si="8"/>
        <v>3.1999999999999806E-2</v>
      </c>
      <c r="V45" s="192">
        <f t="shared" si="7"/>
        <v>0.86488449599999984</v>
      </c>
      <c r="W45" s="124"/>
    </row>
    <row r="46" spans="1:23" x14ac:dyDescent="0.35">
      <c r="A46" s="120">
        <v>40</v>
      </c>
      <c r="B46" s="18">
        <v>37273</v>
      </c>
      <c r="C46" s="121">
        <v>0.57848379629629632</v>
      </c>
      <c r="D46" s="121">
        <v>0.58142361111111118</v>
      </c>
      <c r="E46" s="24">
        <v>-2078</v>
      </c>
      <c r="F46" s="23">
        <v>-0.96</v>
      </c>
      <c r="G46" s="24">
        <v>2133.5</v>
      </c>
      <c r="H46" s="23">
        <v>-1.0236095999999999</v>
      </c>
      <c r="I46" s="122">
        <f t="shared" si="0"/>
        <v>-0.97398640731192876</v>
      </c>
      <c r="J46" s="22">
        <f t="shared" si="1"/>
        <v>-1.0145859903999999</v>
      </c>
      <c r="K46" s="123">
        <f t="shared" si="2"/>
        <v>-2164.6192105183995</v>
      </c>
      <c r="L46" s="210">
        <f t="shared" si="3"/>
        <v>4.0599583088071101E-2</v>
      </c>
      <c r="M46" s="123">
        <f t="shared" si="4"/>
        <v>86.619210518399541</v>
      </c>
      <c r="N46" s="142">
        <f t="shared" si="5"/>
        <v>-4.0015911388708088E-2</v>
      </c>
      <c r="O46" s="116"/>
      <c r="P46" s="116"/>
      <c r="Q46" s="124"/>
      <c r="R46" s="124"/>
      <c r="S46" s="124"/>
      <c r="T46" s="190">
        <f t="shared" si="6"/>
        <v>37273.579953703702</v>
      </c>
      <c r="U46" s="192">
        <f t="shared" si="8"/>
        <v>3.4000000000000141E-2</v>
      </c>
      <c r="V46" s="192">
        <f t="shared" si="7"/>
        <v>0.9826652159999999</v>
      </c>
      <c r="W46" s="124"/>
    </row>
    <row r="47" spans="1:23" x14ac:dyDescent="0.35">
      <c r="A47" s="120">
        <v>41</v>
      </c>
      <c r="B47" s="18">
        <v>37273</v>
      </c>
      <c r="C47" s="121">
        <v>0.58155092592592594</v>
      </c>
      <c r="D47" s="121">
        <v>0.5836689814814815</v>
      </c>
      <c r="E47" s="24">
        <v>-2134</v>
      </c>
      <c r="F47" s="23">
        <v>-0.94</v>
      </c>
      <c r="G47" s="24">
        <v>2139.1999999999998</v>
      </c>
      <c r="H47" s="23">
        <v>-1.0596983999999998</v>
      </c>
      <c r="I47" s="122">
        <f t="shared" si="0"/>
        <v>-0.99756918474195966</v>
      </c>
      <c r="J47" s="22">
        <f t="shared" si="1"/>
        <v>-1.0506387015999998</v>
      </c>
      <c r="K47" s="123">
        <f t="shared" si="2"/>
        <v>-2247.5263104627193</v>
      </c>
      <c r="L47" s="210">
        <f t="shared" si="3"/>
        <v>5.3069516858040178E-2</v>
      </c>
      <c r="M47" s="123">
        <f t="shared" si="4"/>
        <v>113.52631046271927</v>
      </c>
      <c r="N47" s="142">
        <f t="shared" si="5"/>
        <v>-5.051167140256816E-2</v>
      </c>
      <c r="O47" s="116"/>
      <c r="P47" s="116"/>
      <c r="Q47" s="124"/>
      <c r="R47" s="124"/>
      <c r="S47" s="124"/>
      <c r="T47" s="190">
        <f t="shared" si="6"/>
        <v>37273.582609953701</v>
      </c>
      <c r="U47" s="192">
        <f t="shared" si="8"/>
        <v>2.9999999999999916E-2</v>
      </c>
      <c r="V47" s="192">
        <f t="shared" si="7"/>
        <v>0.99611649599999974</v>
      </c>
      <c r="W47" s="124"/>
    </row>
    <row r="48" spans="1:23" x14ac:dyDescent="0.35">
      <c r="A48" s="120">
        <v>42</v>
      </c>
      <c r="B48" s="18">
        <v>37273</v>
      </c>
      <c r="C48" s="121">
        <v>0.5841898148148148</v>
      </c>
      <c r="D48" s="121">
        <v>0.58748842592592598</v>
      </c>
      <c r="E48" s="24">
        <v>-2203</v>
      </c>
      <c r="F48" s="23">
        <v>-0.91</v>
      </c>
      <c r="G48" s="24">
        <v>2147.9</v>
      </c>
      <c r="H48" s="23">
        <v>-1.0859448</v>
      </c>
      <c r="I48" s="122">
        <f t="shared" si="0"/>
        <v>-1.0256529633595604</v>
      </c>
      <c r="J48" s="22">
        <f t="shared" si="1"/>
        <v>-1.0768588552</v>
      </c>
      <c r="K48" s="123">
        <f t="shared" si="2"/>
        <v>-2312.98513508408</v>
      </c>
      <c r="L48" s="210">
        <f t="shared" si="3"/>
        <v>5.1205891840439666E-2</v>
      </c>
      <c r="M48" s="123">
        <f t="shared" si="4"/>
        <v>109.98513508407996</v>
      </c>
      <c r="N48" s="142">
        <f t="shared" si="5"/>
        <v>-4.7551163825392186E-2</v>
      </c>
      <c r="O48" s="116"/>
      <c r="P48" s="116"/>
      <c r="Q48" s="124"/>
      <c r="R48" s="124"/>
      <c r="S48" s="124"/>
      <c r="T48" s="190">
        <f t="shared" si="6"/>
        <v>37273.585839120373</v>
      </c>
      <c r="U48" s="192">
        <f t="shared" si="8"/>
        <v>4.2000000000000037E-2</v>
      </c>
      <c r="V48" s="192">
        <f t="shared" si="7"/>
        <v>0.98820976800000004</v>
      </c>
      <c r="W48" s="124"/>
    </row>
    <row r="49" spans="1:23" x14ac:dyDescent="0.35">
      <c r="A49" s="120">
        <v>43</v>
      </c>
      <c r="B49" s="18">
        <v>37273</v>
      </c>
      <c r="C49" s="121">
        <v>0.5907175925925926</v>
      </c>
      <c r="D49" s="121">
        <v>0.59480324074074076</v>
      </c>
      <c r="E49" s="24">
        <v>-2255</v>
      </c>
      <c r="F49" s="23">
        <v>-0.83999999999999941</v>
      </c>
      <c r="G49" s="24">
        <v>2168.1</v>
      </c>
      <c r="H49" s="23">
        <v>-1.1154719999999998</v>
      </c>
      <c r="I49" s="122">
        <f t="shared" si="0"/>
        <v>-1.0400811770674785</v>
      </c>
      <c r="J49" s="22">
        <f t="shared" si="1"/>
        <v>-1.1063565279999998</v>
      </c>
      <c r="K49" s="123">
        <f t="shared" si="2"/>
        <v>-2398.6915883567995</v>
      </c>
      <c r="L49" s="210">
        <f t="shared" si="3"/>
        <v>6.6275350932521349E-2</v>
      </c>
      <c r="M49" s="123">
        <f t="shared" si="4"/>
        <v>143.69158835679946</v>
      </c>
      <c r="N49" s="142">
        <f t="shared" si="5"/>
        <v>-5.9904153186793804E-2</v>
      </c>
      <c r="O49" s="116"/>
      <c r="P49" s="116"/>
      <c r="Q49" s="124"/>
      <c r="R49" s="124"/>
      <c r="S49" s="124"/>
      <c r="T49" s="190">
        <f t="shared" si="6"/>
        <v>37273.592760416665</v>
      </c>
      <c r="U49" s="192">
        <f t="shared" si="8"/>
        <v>4.1999999999999926E-2</v>
      </c>
      <c r="V49" s="192">
        <f t="shared" si="7"/>
        <v>0.93699647999999913</v>
      </c>
      <c r="W49" s="124"/>
    </row>
    <row r="50" spans="1:23" x14ac:dyDescent="0.35">
      <c r="A50" s="120">
        <v>44</v>
      </c>
      <c r="B50" s="18">
        <v>37273</v>
      </c>
      <c r="C50" s="121">
        <v>0.59593750000000001</v>
      </c>
      <c r="D50" s="121">
        <v>0.60062499999999996</v>
      </c>
      <c r="E50" s="24">
        <v>-2340</v>
      </c>
      <c r="F50" s="23">
        <v>-0.83</v>
      </c>
      <c r="G50" s="24">
        <v>2171</v>
      </c>
      <c r="H50" s="23">
        <v>-1.1285951999999999</v>
      </c>
      <c r="I50" s="122">
        <f t="shared" si="0"/>
        <v>-1.0778443113772456</v>
      </c>
      <c r="J50" s="22">
        <f t="shared" si="1"/>
        <v>-1.1194666047999999</v>
      </c>
      <c r="K50" s="123">
        <f t="shared" si="2"/>
        <v>-2430.3619990207999</v>
      </c>
      <c r="L50" s="210">
        <f t="shared" si="3"/>
        <v>4.1622293422754364E-2</v>
      </c>
      <c r="M50" s="123">
        <f t="shared" si="4"/>
        <v>90.361999020799885</v>
      </c>
      <c r="N50" s="142">
        <f t="shared" si="5"/>
        <v>-3.7180469023629814E-2</v>
      </c>
      <c r="O50" s="116"/>
      <c r="P50" s="116"/>
      <c r="Q50" s="124"/>
      <c r="R50" s="124"/>
      <c r="S50" s="124"/>
      <c r="T50" s="190">
        <f t="shared" si="6"/>
        <v>37273.598281250001</v>
      </c>
      <c r="U50" s="192">
        <f t="shared" si="8"/>
        <v>4.0000000000000036E-2</v>
      </c>
      <c r="V50" s="192">
        <f t="shared" si="7"/>
        <v>0.93673401599999984</v>
      </c>
      <c r="W50" s="124"/>
    </row>
    <row r="51" spans="1:23" x14ac:dyDescent="0.35">
      <c r="A51" s="120">
        <v>45</v>
      </c>
      <c r="B51" s="18">
        <v>37273</v>
      </c>
      <c r="C51" s="121">
        <v>0.60525462962962961</v>
      </c>
      <c r="D51" s="121">
        <v>0.6076273148148148</v>
      </c>
      <c r="E51" s="24">
        <v>-2627</v>
      </c>
      <c r="F51" s="23">
        <v>-0.75</v>
      </c>
      <c r="G51" s="24">
        <v>2194</v>
      </c>
      <c r="H51" s="23">
        <v>-1.1712456</v>
      </c>
      <c r="I51" s="122">
        <f t="shared" si="0"/>
        <v>-1.1973564266180492</v>
      </c>
      <c r="J51" s="22">
        <f t="shared" si="1"/>
        <v>-1.1620743544000001</v>
      </c>
      <c r="K51" s="123">
        <f t="shared" si="2"/>
        <v>-2549.5911335536002</v>
      </c>
      <c r="L51" s="210">
        <f t="shared" si="3"/>
        <v>-3.5282072218049132E-2</v>
      </c>
      <c r="M51" s="123">
        <f t="shared" si="4"/>
        <v>-77.40886644639977</v>
      </c>
      <c r="N51" s="142">
        <f t="shared" si="5"/>
        <v>3.0361286336334208E-2</v>
      </c>
      <c r="O51" s="116"/>
      <c r="P51" s="116"/>
      <c r="Q51" s="124"/>
      <c r="R51" s="124"/>
      <c r="S51" s="124"/>
      <c r="T51" s="190">
        <f t="shared" si="6"/>
        <v>37273.606440972217</v>
      </c>
      <c r="U51" s="192">
        <f t="shared" si="8"/>
        <v>2.7999999999999914E-2</v>
      </c>
      <c r="V51" s="192">
        <f t="shared" si="7"/>
        <v>0.87843420000000005</v>
      </c>
      <c r="W51" s="124"/>
    </row>
    <row r="52" spans="1:23" x14ac:dyDescent="0.35">
      <c r="A52" s="120">
        <v>46</v>
      </c>
      <c r="B52" s="18">
        <v>37273</v>
      </c>
      <c r="C52" s="121">
        <v>0.6080092592592593</v>
      </c>
      <c r="D52" s="121">
        <v>0.61056712962962967</v>
      </c>
      <c r="E52" s="24">
        <v>-2687</v>
      </c>
      <c r="F52" s="23">
        <v>-0.73</v>
      </c>
      <c r="G52" s="24">
        <v>2199.8000000000002</v>
      </c>
      <c r="H52" s="23">
        <v>-1.2401423999999999</v>
      </c>
      <c r="I52" s="122">
        <f t="shared" si="0"/>
        <v>-1.2214746795163196</v>
      </c>
      <c r="J52" s="22">
        <f t="shared" si="1"/>
        <v>-1.2309022575999999</v>
      </c>
      <c r="K52" s="123">
        <f t="shared" si="2"/>
        <v>-2707.73878626848</v>
      </c>
      <c r="L52" s="210">
        <f t="shared" si="3"/>
        <v>9.4275780836803325E-3</v>
      </c>
      <c r="M52" s="123">
        <f t="shared" si="4"/>
        <v>20.738786268479998</v>
      </c>
      <c r="N52" s="142">
        <f t="shared" si="5"/>
        <v>-7.6590793667582705E-3</v>
      </c>
      <c r="O52" s="116"/>
      <c r="P52" s="116"/>
      <c r="Q52" s="124"/>
      <c r="R52" s="124"/>
      <c r="S52" s="124"/>
      <c r="T52" s="190">
        <f t="shared" si="6"/>
        <v>37273.609288194442</v>
      </c>
      <c r="U52" s="192">
        <f t="shared" si="8"/>
        <v>2.8000000000000025E-2</v>
      </c>
      <c r="V52" s="192">
        <f t="shared" si="7"/>
        <v>0.90530395199999991</v>
      </c>
      <c r="W52" s="124"/>
    </row>
    <row r="53" spans="1:23" x14ac:dyDescent="0.35">
      <c r="A53" s="120">
        <v>47</v>
      </c>
      <c r="B53" s="18">
        <v>37273</v>
      </c>
      <c r="C53" s="121">
        <v>0.61092592592592598</v>
      </c>
      <c r="D53" s="121">
        <v>0.61346064814814816</v>
      </c>
      <c r="E53" s="24">
        <v>-2759</v>
      </c>
      <c r="F53" s="23">
        <v>-0.71</v>
      </c>
      <c r="G53" s="24">
        <v>2205.6</v>
      </c>
      <c r="H53" s="23">
        <v>-1.3024776</v>
      </c>
      <c r="I53" s="122">
        <f t="shared" si="0"/>
        <v>-1.2509067827348568</v>
      </c>
      <c r="J53" s="22">
        <f t="shared" si="1"/>
        <v>-1.2931751224000001</v>
      </c>
      <c r="K53" s="123">
        <f t="shared" si="2"/>
        <v>-2852.2270499654401</v>
      </c>
      <c r="L53" s="210">
        <f t="shared" si="3"/>
        <v>4.2268339665143317E-2</v>
      </c>
      <c r="M53" s="123">
        <f t="shared" si="4"/>
        <v>93.227049965440074</v>
      </c>
      <c r="N53" s="142">
        <f t="shared" si="5"/>
        <v>-3.2685704304841259E-2</v>
      </c>
      <c r="O53" s="116"/>
      <c r="P53" s="116"/>
      <c r="Q53" s="124"/>
      <c r="R53" s="124"/>
      <c r="S53" s="124"/>
      <c r="T53" s="190">
        <f t="shared" si="6"/>
        <v>37273.612193287037</v>
      </c>
      <c r="U53" s="192">
        <f t="shared" si="8"/>
        <v>1.4000000000000012E-2</v>
      </c>
      <c r="V53" s="192">
        <f t="shared" si="7"/>
        <v>0.92475909599999995</v>
      </c>
      <c r="W53" s="124"/>
    </row>
    <row r="54" spans="1:23" x14ac:dyDescent="0.35">
      <c r="A54" s="120">
        <v>48</v>
      </c>
      <c r="B54" s="18">
        <v>37273</v>
      </c>
      <c r="C54" s="121">
        <v>0.61399305555555561</v>
      </c>
      <c r="D54" s="121">
        <v>0.61641203703703706</v>
      </c>
      <c r="E54" s="24">
        <v>-2899.4409999999998</v>
      </c>
      <c r="F54" s="23">
        <v>-0.7</v>
      </c>
      <c r="G54" s="24">
        <v>2208.4</v>
      </c>
      <c r="H54" s="23">
        <v>-1.3680935999999999</v>
      </c>
      <c r="I54" s="122">
        <f t="shared" si="0"/>
        <v>-1.3129147799311718</v>
      </c>
      <c r="J54" s="22">
        <f t="shared" si="1"/>
        <v>-1.3587255063999999</v>
      </c>
      <c r="K54" s="123">
        <f t="shared" si="2"/>
        <v>-3000.6094083337598</v>
      </c>
      <c r="L54" s="210">
        <f t="shared" si="3"/>
        <v>4.5810726468828111E-2</v>
      </c>
      <c r="M54" s="123">
        <f t="shared" si="4"/>
        <v>101.16840833376</v>
      </c>
      <c r="N54" s="142">
        <f t="shared" si="5"/>
        <v>-3.3715953850167679E-2</v>
      </c>
      <c r="O54" s="116"/>
      <c r="P54" s="116"/>
      <c r="Q54" s="124"/>
      <c r="R54" s="124"/>
      <c r="S54" s="124"/>
      <c r="T54" s="190">
        <f t="shared" si="6"/>
        <v>37273.615202546302</v>
      </c>
      <c r="U54" s="192">
        <f t="shared" si="8"/>
        <v>1.3999999999999901E-2</v>
      </c>
      <c r="V54" s="192">
        <f t="shared" si="7"/>
        <v>0.95766551999999983</v>
      </c>
      <c r="W54" s="124"/>
    </row>
    <row r="55" spans="1:23" x14ac:dyDescent="0.35">
      <c r="A55" s="120">
        <v>49</v>
      </c>
      <c r="B55" s="18">
        <v>37273</v>
      </c>
      <c r="C55" s="121">
        <v>0.61678240740740742</v>
      </c>
      <c r="D55" s="121">
        <v>0.61928240740740736</v>
      </c>
      <c r="E55" s="24">
        <v>-3062.4059999999999</v>
      </c>
      <c r="F55" s="23">
        <v>-0.69000000000000006</v>
      </c>
      <c r="G55" s="24">
        <v>2211.3000000000002</v>
      </c>
      <c r="H55" s="23">
        <v>-1.3877783999999997</v>
      </c>
      <c r="I55" s="122">
        <f t="shared" si="0"/>
        <v>-1.384889431556098</v>
      </c>
      <c r="J55" s="22">
        <f t="shared" si="1"/>
        <v>-1.3783906215999997</v>
      </c>
      <c r="K55" s="123">
        <f t="shared" si="2"/>
        <v>-3048.0351815440795</v>
      </c>
      <c r="L55" s="210">
        <f t="shared" si="3"/>
        <v>-6.4988099560983059E-3</v>
      </c>
      <c r="M55" s="123">
        <f t="shared" si="4"/>
        <v>-14.370818455920471</v>
      </c>
      <c r="N55" s="142">
        <f t="shared" si="5"/>
        <v>4.714781031051116E-3</v>
      </c>
      <c r="O55" s="116"/>
      <c r="P55" s="116"/>
      <c r="Q55" s="124"/>
      <c r="R55" s="124"/>
      <c r="S55" s="124"/>
      <c r="T55" s="190">
        <f t="shared" si="6"/>
        <v>37273.618032407408</v>
      </c>
      <c r="U55" s="192">
        <f t="shared" si="8"/>
        <v>1.2000000000000011E-2</v>
      </c>
      <c r="V55" s="192">
        <f t="shared" si="7"/>
        <v>0.9575670959999999</v>
      </c>
      <c r="W55" s="124"/>
    </row>
    <row r="56" spans="1:23" x14ac:dyDescent="0.35">
      <c r="A56" s="120">
        <v>50</v>
      </c>
      <c r="B56" s="18">
        <v>37273</v>
      </c>
      <c r="C56" s="121">
        <v>0.61972222222222217</v>
      </c>
      <c r="D56" s="121">
        <v>0.62234953703703699</v>
      </c>
      <c r="E56" s="24">
        <v>-3114.1610000000001</v>
      </c>
      <c r="F56" s="23">
        <v>-0.68</v>
      </c>
      <c r="G56" s="24">
        <v>2214.1999999999998</v>
      </c>
      <c r="H56" s="23">
        <v>-1.4402711999999998</v>
      </c>
      <c r="I56" s="122">
        <f t="shared" si="0"/>
        <v>-1.4064497335380726</v>
      </c>
      <c r="J56" s="22">
        <f t="shared" si="1"/>
        <v>-1.4308309287999998</v>
      </c>
      <c r="K56" s="123">
        <f t="shared" si="2"/>
        <v>-3168.1458425489595</v>
      </c>
      <c r="L56" s="210">
        <f t="shared" si="3"/>
        <v>2.438119526192728E-2</v>
      </c>
      <c r="M56" s="123">
        <f t="shared" si="4"/>
        <v>53.984842548959477</v>
      </c>
      <c r="N56" s="142">
        <f t="shared" si="5"/>
        <v>-1.7039885545649471E-2</v>
      </c>
      <c r="O56" s="116"/>
      <c r="P56" s="116"/>
      <c r="Q56" s="124"/>
      <c r="R56" s="124"/>
      <c r="S56" s="124"/>
      <c r="T56" s="190">
        <f t="shared" si="6"/>
        <v>37273.621035879631</v>
      </c>
      <c r="U56" s="192">
        <f t="shared" si="8"/>
        <v>1.4000000000000123E-2</v>
      </c>
      <c r="V56" s="192">
        <f t="shared" si="7"/>
        <v>0.97938441599999992</v>
      </c>
      <c r="W56" s="124"/>
    </row>
    <row r="57" spans="1:23" x14ac:dyDescent="0.35">
      <c r="A57" s="120">
        <v>51</v>
      </c>
      <c r="B57" s="18">
        <v>37273</v>
      </c>
      <c r="C57" s="121">
        <v>0.62275462962962969</v>
      </c>
      <c r="D57" s="121">
        <v>0.62537037037037035</v>
      </c>
      <c r="E57" s="24">
        <v>-3231.817</v>
      </c>
      <c r="F57" s="23">
        <v>-0.66</v>
      </c>
      <c r="G57" s="24">
        <v>2220</v>
      </c>
      <c r="H57" s="23">
        <v>-1.4665176</v>
      </c>
      <c r="I57" s="122">
        <f t="shared" si="0"/>
        <v>-1.4557734234234234</v>
      </c>
      <c r="J57" s="22">
        <f t="shared" si="1"/>
        <v>-1.4570510824</v>
      </c>
      <c r="K57" s="123">
        <f t="shared" si="2"/>
        <v>-3234.6534029280001</v>
      </c>
      <c r="L57" s="210">
        <f t="shared" si="3"/>
        <v>1.2776589765766122E-3</v>
      </c>
      <c r="M57" s="123">
        <f t="shared" si="4"/>
        <v>2.8364029280000977</v>
      </c>
      <c r="N57" s="142">
        <f t="shared" si="5"/>
        <v>-8.7688001608846034E-4</v>
      </c>
      <c r="O57" s="116"/>
      <c r="P57" s="116"/>
      <c r="Q57" s="124"/>
      <c r="R57" s="124"/>
      <c r="S57" s="124"/>
      <c r="T57" s="190">
        <f t="shared" si="6"/>
        <v>37273.624062499999</v>
      </c>
      <c r="U57" s="192">
        <f t="shared" si="8"/>
        <v>1.6000000000000125E-2</v>
      </c>
      <c r="V57" s="192">
        <f t="shared" si="7"/>
        <v>0.96790161600000002</v>
      </c>
      <c r="W57" s="124"/>
    </row>
    <row r="58" spans="1:23" x14ac:dyDescent="0.35">
      <c r="A58" s="120">
        <v>52</v>
      </c>
      <c r="B58" s="18">
        <v>37273</v>
      </c>
      <c r="C58" s="121">
        <v>0.6256828703703704</v>
      </c>
      <c r="D58" s="121">
        <v>0.62811342592592589</v>
      </c>
      <c r="E58" s="24">
        <v>-3225.2130000000002</v>
      </c>
      <c r="F58" s="23">
        <v>-0.65</v>
      </c>
      <c r="G58" s="24">
        <v>2222.9</v>
      </c>
      <c r="H58" s="23">
        <v>-1.4763599999999999</v>
      </c>
      <c r="I58" s="122">
        <f t="shared" si="0"/>
        <v>-1.4509033244860319</v>
      </c>
      <c r="J58" s="22">
        <f t="shared" si="1"/>
        <v>-1.4668836399999998</v>
      </c>
      <c r="K58" s="123">
        <f t="shared" si="2"/>
        <v>-3260.7356433559999</v>
      </c>
      <c r="L58" s="210">
        <f t="shared" si="3"/>
        <v>1.5980315513967946E-2</v>
      </c>
      <c r="M58" s="123">
        <f t="shared" si="4"/>
        <v>35.522643355999662</v>
      </c>
      <c r="N58" s="142">
        <f t="shared" si="5"/>
        <v>-1.0894058041282734E-2</v>
      </c>
      <c r="O58" s="116"/>
      <c r="P58" s="116"/>
      <c r="Q58" s="124"/>
      <c r="R58" s="124"/>
      <c r="S58" s="124"/>
      <c r="T58" s="190">
        <f t="shared" si="6"/>
        <v>37273.626898148148</v>
      </c>
      <c r="U58" s="192">
        <f t="shared" si="8"/>
        <v>1.8000000000000127E-2</v>
      </c>
      <c r="V58" s="192">
        <f t="shared" si="7"/>
        <v>0.95963399999999999</v>
      </c>
      <c r="W58" s="124"/>
    </row>
    <row r="59" spans="1:23" x14ac:dyDescent="0.35">
      <c r="A59" s="120">
        <v>53</v>
      </c>
      <c r="B59" s="18">
        <v>37273</v>
      </c>
      <c r="C59" s="121">
        <v>0.62847222222222221</v>
      </c>
      <c r="D59" s="121">
        <v>0.63096064814814812</v>
      </c>
      <c r="E59" s="24">
        <v>-3333.165</v>
      </c>
      <c r="F59" s="23">
        <v>-0.62999999999999945</v>
      </c>
      <c r="G59" s="24">
        <v>2228.6</v>
      </c>
      <c r="H59" s="23">
        <v>-1.4796407999999999</v>
      </c>
      <c r="I59" s="122">
        <f t="shared" si="0"/>
        <v>-1.4956317867719644</v>
      </c>
      <c r="J59" s="22">
        <f t="shared" si="1"/>
        <v>-1.4701611591999999</v>
      </c>
      <c r="K59" s="123">
        <f t="shared" si="2"/>
        <v>-3276.4011593931195</v>
      </c>
      <c r="L59" s="210">
        <f t="shared" si="3"/>
        <v>-2.5470627571964499E-2</v>
      </c>
      <c r="M59" s="123">
        <f t="shared" si="4"/>
        <v>-56.763840606880422</v>
      </c>
      <c r="N59" s="142">
        <f t="shared" si="5"/>
        <v>1.7325058149288003E-2</v>
      </c>
      <c r="O59" s="116"/>
      <c r="P59" s="116"/>
      <c r="Q59" s="124"/>
      <c r="R59" s="124"/>
      <c r="S59" s="124"/>
      <c r="T59" s="190">
        <f t="shared" si="6"/>
        <v>37273.629716435185</v>
      </c>
      <c r="U59" s="192">
        <f t="shared" si="8"/>
        <v>1.6000000000000014E-2</v>
      </c>
      <c r="V59" s="192">
        <f t="shared" si="7"/>
        <v>0.9321737039999991</v>
      </c>
      <c r="W59" s="124"/>
    </row>
    <row r="60" spans="1:23" x14ac:dyDescent="0.35">
      <c r="A60" s="120">
        <v>54</v>
      </c>
      <c r="B60" s="18">
        <v>37273</v>
      </c>
      <c r="C60" s="121">
        <v>0.63249999999999995</v>
      </c>
      <c r="D60" s="121">
        <v>0.63447916666666659</v>
      </c>
      <c r="E60" s="24">
        <v>-3337.2669999999998</v>
      </c>
      <c r="F60" s="23">
        <v>-0.60999999999999943</v>
      </c>
      <c r="G60" s="24">
        <v>2234.4</v>
      </c>
      <c r="H60" s="23">
        <v>-1.5583799999999999</v>
      </c>
      <c r="I60" s="122">
        <f t="shared" si="0"/>
        <v>-1.4935853025420693</v>
      </c>
      <c r="J60" s="22">
        <f t="shared" si="1"/>
        <v>-1.5488216199999998</v>
      </c>
      <c r="K60" s="123">
        <f t="shared" si="2"/>
        <v>-3460.6870277279995</v>
      </c>
      <c r="L60" s="210">
        <f t="shared" si="3"/>
        <v>5.5236317457930451E-2</v>
      </c>
      <c r="M60" s="123">
        <f t="shared" si="4"/>
        <v>123.4200277279997</v>
      </c>
      <c r="N60" s="142">
        <f t="shared" si="5"/>
        <v>-3.5663446806695795E-2</v>
      </c>
      <c r="O60" s="116"/>
      <c r="P60" s="116"/>
      <c r="Q60" s="124"/>
      <c r="R60" s="124"/>
      <c r="S60" s="124"/>
      <c r="T60" s="190">
        <f t="shared" si="6"/>
        <v>37273.633489583335</v>
      </c>
      <c r="U60" s="192">
        <f t="shared" si="8"/>
        <v>1.8000000000000016E-2</v>
      </c>
      <c r="V60" s="192">
        <f t="shared" si="7"/>
        <v>0.95061179999999901</v>
      </c>
      <c r="W60" s="124"/>
    </row>
    <row r="61" spans="1:23" x14ac:dyDescent="0.35">
      <c r="A61" s="120">
        <v>55</v>
      </c>
      <c r="B61" s="18">
        <v>37273</v>
      </c>
      <c r="C61" s="121">
        <v>0.63547453703703705</v>
      </c>
      <c r="D61" s="121">
        <v>0.63814814814814813</v>
      </c>
      <c r="E61" s="24">
        <v>-3397.1990000000001</v>
      </c>
      <c r="F61" s="23">
        <v>-0.58999999999999941</v>
      </c>
      <c r="G61" s="24">
        <v>2240.1999999999998</v>
      </c>
      <c r="H61" s="23">
        <v>-1.5550991999999999</v>
      </c>
      <c r="I61" s="122">
        <f t="shared" si="0"/>
        <v>-1.5164712972056067</v>
      </c>
      <c r="J61" s="22">
        <f t="shared" si="1"/>
        <v>-1.5455441007999999</v>
      </c>
      <c r="K61" s="123">
        <f t="shared" si="2"/>
        <v>-3462.3278946121595</v>
      </c>
      <c r="L61" s="210">
        <f t="shared" si="3"/>
        <v>2.9072803594393237E-2</v>
      </c>
      <c r="M61" s="123">
        <f t="shared" si="4"/>
        <v>65.128894612159456</v>
      </c>
      <c r="N61" s="142">
        <f t="shared" si="5"/>
        <v>-1.8810724054619043E-2</v>
      </c>
      <c r="O61" s="116"/>
      <c r="P61" s="116"/>
      <c r="Q61" s="124"/>
      <c r="R61" s="124"/>
      <c r="S61" s="124"/>
      <c r="T61" s="190">
        <f t="shared" si="6"/>
        <v>37273.636811342592</v>
      </c>
      <c r="U61" s="192">
        <f t="shared" si="8"/>
        <v>1.7999999999999794E-2</v>
      </c>
      <c r="V61" s="192">
        <f t="shared" si="7"/>
        <v>0.91750852799999905</v>
      </c>
      <c r="W61" s="124"/>
    </row>
    <row r="62" spans="1:23" x14ac:dyDescent="0.35">
      <c r="A62" s="120">
        <v>56</v>
      </c>
      <c r="B62" s="18">
        <v>37273</v>
      </c>
      <c r="C62" s="121">
        <v>0.63862268518518517</v>
      </c>
      <c r="D62" s="121">
        <v>0.64107638888888896</v>
      </c>
      <c r="E62" s="24">
        <v>-3384.9569999999999</v>
      </c>
      <c r="F62" s="23">
        <v>-0.57999999999999996</v>
      </c>
      <c r="G62" s="24">
        <v>2243.1</v>
      </c>
      <c r="H62" s="23">
        <v>-1.5485376</v>
      </c>
      <c r="I62" s="122">
        <f t="shared" si="0"/>
        <v>-1.509053096161562</v>
      </c>
      <c r="J62" s="22">
        <f t="shared" si="1"/>
        <v>-1.5389890624</v>
      </c>
      <c r="K62" s="123">
        <f t="shared" si="2"/>
        <v>-3452.1063658694397</v>
      </c>
      <c r="L62" s="210">
        <f t="shared" si="3"/>
        <v>2.9935966238437972E-2</v>
      </c>
      <c r="M62" s="123">
        <f t="shared" si="4"/>
        <v>67.149365869439862</v>
      </c>
      <c r="N62" s="142">
        <f t="shared" si="5"/>
        <v>-1.9451708247850519E-2</v>
      </c>
      <c r="O62" s="116"/>
      <c r="P62" s="116"/>
      <c r="Q62" s="124"/>
      <c r="R62" s="124"/>
      <c r="S62" s="124"/>
      <c r="T62" s="190">
        <f t="shared" si="6"/>
        <v>37273.639849537038</v>
      </c>
      <c r="U62" s="192">
        <f t="shared" si="8"/>
        <v>2.0000000000000018E-2</v>
      </c>
      <c r="V62" s="192">
        <f t="shared" si="7"/>
        <v>0.89815180799999994</v>
      </c>
      <c r="W62" s="124"/>
    </row>
    <row r="63" spans="1:23" x14ac:dyDescent="0.35">
      <c r="A63" s="120">
        <v>57</v>
      </c>
      <c r="B63" s="18">
        <v>37273</v>
      </c>
      <c r="C63" s="121">
        <v>0.64148148148148143</v>
      </c>
      <c r="D63" s="121">
        <v>0.64388888888888884</v>
      </c>
      <c r="E63" s="24">
        <v>-3526.9940000000001</v>
      </c>
      <c r="F63" s="23">
        <v>-0.56000000000000005</v>
      </c>
      <c r="G63" s="24">
        <v>2248.8000000000002</v>
      </c>
      <c r="H63" s="23">
        <v>-1.5780647999999999</v>
      </c>
      <c r="I63" s="122">
        <f t="shared" si="0"/>
        <v>-1.5683893632159374</v>
      </c>
      <c r="J63" s="22">
        <f t="shared" si="1"/>
        <v>-1.5684867351999998</v>
      </c>
      <c r="K63" s="123">
        <f t="shared" si="2"/>
        <v>-3527.2129701177601</v>
      </c>
      <c r="L63" s="210">
        <f t="shared" si="3"/>
        <v>9.7371984062455397E-5</v>
      </c>
      <c r="M63" s="123">
        <f t="shared" si="4"/>
        <v>0.21897011775990904</v>
      </c>
      <c r="N63" s="142">
        <f t="shared" si="5"/>
        <v>-6.2080208826346679E-5</v>
      </c>
      <c r="O63" s="116"/>
      <c r="P63" s="116"/>
      <c r="Q63" s="124"/>
      <c r="R63" s="124"/>
      <c r="S63" s="124"/>
      <c r="T63" s="190">
        <f t="shared" si="6"/>
        <v>37273.642685185179</v>
      </c>
      <c r="U63" s="192">
        <f t="shared" si="8"/>
        <v>1.9999999999999907E-2</v>
      </c>
      <c r="V63" s="192">
        <f t="shared" si="7"/>
        <v>0.88371628800000002</v>
      </c>
      <c r="W63" s="124"/>
    </row>
    <row r="64" spans="1:23" x14ac:dyDescent="0.35">
      <c r="A64" s="120">
        <v>58</v>
      </c>
      <c r="B64" s="18">
        <v>37273</v>
      </c>
      <c r="C64" s="121">
        <v>0.64409722222222221</v>
      </c>
      <c r="D64" s="121">
        <v>0.64719907407407407</v>
      </c>
      <c r="E64" s="24">
        <v>-3536.1350000000002</v>
      </c>
      <c r="F64" s="23">
        <v>-0.54</v>
      </c>
      <c r="G64" s="24">
        <v>2254.6</v>
      </c>
      <c r="H64" s="23">
        <v>-1.5813455999999999</v>
      </c>
      <c r="I64" s="122">
        <f t="shared" si="0"/>
        <v>-1.5684090304266833</v>
      </c>
      <c r="J64" s="22">
        <f t="shared" si="1"/>
        <v>-1.5717642543999999</v>
      </c>
      <c r="K64" s="123">
        <f t="shared" si="2"/>
        <v>-3543.6996879702397</v>
      </c>
      <c r="L64" s="210">
        <f t="shared" si="3"/>
        <v>3.3552239733165568E-3</v>
      </c>
      <c r="M64" s="123">
        <f t="shared" si="4"/>
        <v>7.5646879702394472</v>
      </c>
      <c r="N64" s="142">
        <f t="shared" si="5"/>
        <v>-2.1346865243460711E-3</v>
      </c>
      <c r="O64" s="116"/>
      <c r="P64" s="116"/>
      <c r="Q64" s="124"/>
      <c r="R64" s="124"/>
      <c r="S64" s="124"/>
      <c r="T64" s="190">
        <f t="shared" si="6"/>
        <v>37273.645648148144</v>
      </c>
      <c r="U64" s="192">
        <f t="shared" si="8"/>
        <v>2.2000000000000131E-2</v>
      </c>
      <c r="V64" s="192">
        <f t="shared" si="7"/>
        <v>0.85392662399999997</v>
      </c>
      <c r="W64" s="124"/>
    </row>
    <row r="65" spans="1:23" x14ac:dyDescent="0.35">
      <c r="A65" s="120">
        <v>59</v>
      </c>
      <c r="B65" s="18">
        <v>37273</v>
      </c>
      <c r="C65" s="121">
        <v>0.64744212962962966</v>
      </c>
      <c r="D65" s="121">
        <v>0.65195601851851859</v>
      </c>
      <c r="E65" s="24">
        <v>-3631.94</v>
      </c>
      <c r="F65" s="23">
        <v>-0.50999999999999934</v>
      </c>
      <c r="G65" s="24">
        <v>2263.1999999999998</v>
      </c>
      <c r="H65" s="23">
        <v>-1.6010303999999997</v>
      </c>
      <c r="I65" s="122">
        <f t="shared" si="0"/>
        <v>-1.604780841286674</v>
      </c>
      <c r="J65" s="22">
        <f t="shared" si="1"/>
        <v>-1.5914293695999997</v>
      </c>
      <c r="K65" s="123">
        <f t="shared" si="2"/>
        <v>-3601.7229492787192</v>
      </c>
      <c r="L65" s="210">
        <f t="shared" si="3"/>
        <v>-1.3351471686674277E-2</v>
      </c>
      <c r="M65" s="123">
        <f t="shared" si="4"/>
        <v>-30.217050721280884</v>
      </c>
      <c r="N65" s="142">
        <f t="shared" si="5"/>
        <v>8.389609958015274E-3</v>
      </c>
      <c r="O65" s="116"/>
      <c r="P65" s="116"/>
      <c r="Q65" s="124"/>
      <c r="R65" s="124"/>
      <c r="S65" s="124"/>
      <c r="T65" s="190">
        <f t="shared" si="6"/>
        <v>37273.649699074071</v>
      </c>
      <c r="U65" s="192">
        <f t="shared" si="8"/>
        <v>2.1999999999999964E-2</v>
      </c>
      <c r="V65" s="192">
        <f t="shared" si="7"/>
        <v>0.81652550399999879</v>
      </c>
      <c r="W65" s="124"/>
    </row>
    <row r="66" spans="1:23" x14ac:dyDescent="0.35">
      <c r="A66" s="120">
        <v>60</v>
      </c>
      <c r="B66" s="18">
        <v>37273</v>
      </c>
      <c r="C66" s="121">
        <v>0.65228009259259256</v>
      </c>
      <c r="D66" s="121">
        <v>0.65517361111111116</v>
      </c>
      <c r="E66" s="24">
        <v>-3610.0419999999999</v>
      </c>
      <c r="F66" s="23">
        <v>-0.49</v>
      </c>
      <c r="G66" s="24">
        <v>2269</v>
      </c>
      <c r="H66" s="23">
        <v>-1.6108727999999999</v>
      </c>
      <c r="I66" s="122">
        <f t="shared" si="0"/>
        <v>-1.5910277655354781</v>
      </c>
      <c r="J66" s="22">
        <f t="shared" si="1"/>
        <v>-1.6012619271999999</v>
      </c>
      <c r="K66" s="123">
        <f t="shared" si="2"/>
        <v>-3633.2633128168</v>
      </c>
      <c r="L66" s="210">
        <f t="shared" si="3"/>
        <v>1.0234161664521846E-2</v>
      </c>
      <c r="M66" s="123">
        <f t="shared" si="4"/>
        <v>23.221312816800037</v>
      </c>
      <c r="N66" s="142">
        <f t="shared" si="5"/>
        <v>-6.3913101852221647E-3</v>
      </c>
      <c r="O66" s="116"/>
      <c r="P66" s="116"/>
      <c r="Q66" s="124"/>
      <c r="R66" s="124"/>
      <c r="S66" s="124"/>
      <c r="T66" s="190">
        <f t="shared" si="6"/>
        <v>37273.653726851859</v>
      </c>
      <c r="U66" s="192">
        <f t="shared" si="8"/>
        <v>2.2000000000000242E-2</v>
      </c>
      <c r="V66" s="192">
        <f t="shared" si="7"/>
        <v>0.78932767199999998</v>
      </c>
      <c r="W66" s="124"/>
    </row>
    <row r="67" spans="1:23" x14ac:dyDescent="0.35">
      <c r="A67" s="120">
        <v>61</v>
      </c>
      <c r="B67" s="18">
        <v>37273</v>
      </c>
      <c r="C67" s="121">
        <v>0.65535879629629623</v>
      </c>
      <c r="D67" s="121">
        <v>0.65873842592592591</v>
      </c>
      <c r="E67" s="24">
        <v>-3722.973</v>
      </c>
      <c r="F67" s="23">
        <v>-0.46999999999999931</v>
      </c>
      <c r="G67" s="24">
        <v>2274.8000000000002</v>
      </c>
      <c r="H67" s="23">
        <v>-1.6436807999999998</v>
      </c>
      <c r="I67" s="122">
        <f t="shared" si="0"/>
        <v>-1.6366155266397044</v>
      </c>
      <c r="J67" s="22">
        <f t="shared" si="1"/>
        <v>-1.6340371191999998</v>
      </c>
      <c r="K67" s="123">
        <f t="shared" si="2"/>
        <v>-3717.1076387561598</v>
      </c>
      <c r="L67" s="210">
        <f t="shared" si="3"/>
        <v>-2.5784074397046108E-3</v>
      </c>
      <c r="M67" s="123">
        <f t="shared" si="4"/>
        <v>-5.8653612438401979</v>
      </c>
      <c r="N67" s="142">
        <f t="shared" si="5"/>
        <v>1.5779368836902714E-3</v>
      </c>
      <c r="O67" s="116"/>
      <c r="P67" s="116"/>
      <c r="Q67" s="124"/>
      <c r="R67" s="124"/>
      <c r="S67" s="124"/>
      <c r="T67" s="190">
        <f t="shared" si="6"/>
        <v>37273.657048611116</v>
      </c>
      <c r="U67" s="192">
        <f t="shared" si="8"/>
        <v>1.9999999999999851E-2</v>
      </c>
      <c r="V67" s="192">
        <f t="shared" si="7"/>
        <v>0.77252997599999873</v>
      </c>
      <c r="W67" s="124"/>
    </row>
    <row r="68" spans="1:23" x14ac:dyDescent="0.35">
      <c r="A68" s="120">
        <v>62</v>
      </c>
      <c r="B68" s="18">
        <v>37273</v>
      </c>
      <c r="C68" s="121">
        <v>0.65894675925925927</v>
      </c>
      <c r="D68" s="121">
        <v>0.6630787037037037</v>
      </c>
      <c r="E68" s="24">
        <v>-3709.4229999999998</v>
      </c>
      <c r="F68" s="23">
        <v>-0.45</v>
      </c>
      <c r="G68" s="24">
        <v>2280.6</v>
      </c>
      <c r="H68" s="23">
        <v>-1.6633655999999999</v>
      </c>
      <c r="I68" s="122">
        <f t="shared" si="0"/>
        <v>-1.6265118828378498</v>
      </c>
      <c r="J68" s="22">
        <f t="shared" si="1"/>
        <v>-1.6537022343999999</v>
      </c>
      <c r="K68" s="123">
        <f t="shared" si="2"/>
        <v>-3771.4333157726396</v>
      </c>
      <c r="L68" s="210">
        <f t="shared" si="3"/>
        <v>2.7190351562150106E-2</v>
      </c>
      <c r="M68" s="123">
        <f t="shared" si="4"/>
        <v>62.010315772639842</v>
      </c>
      <c r="N68" s="142">
        <f t="shared" si="5"/>
        <v>-1.6442108498459826E-2</v>
      </c>
      <c r="O68" s="116"/>
      <c r="P68" s="116"/>
      <c r="Q68" s="124"/>
      <c r="R68" s="124"/>
      <c r="S68" s="124"/>
      <c r="T68" s="190">
        <f t="shared" si="6"/>
        <v>37273.661012731478</v>
      </c>
      <c r="U68" s="192">
        <f t="shared" si="8"/>
        <v>-0.18599999999999994</v>
      </c>
      <c r="V68" s="192">
        <f t="shared" si="7"/>
        <v>0.74851451999999996</v>
      </c>
      <c r="W68" s="124"/>
    </row>
    <row r="69" spans="1:23" x14ac:dyDescent="0.35">
      <c r="A69" s="120">
        <v>63</v>
      </c>
      <c r="B69" s="18">
        <v>37273</v>
      </c>
      <c r="C69" s="121">
        <v>0.66335648148148152</v>
      </c>
      <c r="D69" s="121">
        <v>0.66685185185185192</v>
      </c>
      <c r="E69" s="24">
        <v>-3784.125</v>
      </c>
      <c r="F69" s="23">
        <v>-0.42999999999999927</v>
      </c>
      <c r="G69" s="24">
        <v>2286.3000000000002</v>
      </c>
      <c r="H69" s="23">
        <v>-1.6797696</v>
      </c>
      <c r="I69" s="122">
        <f t="shared" si="0"/>
        <v>-1.6551305602939246</v>
      </c>
      <c r="J69" s="22">
        <f t="shared" si="1"/>
        <v>-1.6700898304</v>
      </c>
      <c r="K69" s="123">
        <f t="shared" si="2"/>
        <v>-3818.3263792435205</v>
      </c>
      <c r="L69" s="210">
        <f t="shared" si="3"/>
        <v>1.4959270106075451E-2</v>
      </c>
      <c r="M69" s="123">
        <f t="shared" si="4"/>
        <v>34.201379243520478</v>
      </c>
      <c r="N69" s="142">
        <f t="shared" si="5"/>
        <v>-8.9571649583020697E-3</v>
      </c>
      <c r="O69" s="116"/>
      <c r="P69" s="116"/>
      <c r="Q69" s="124"/>
      <c r="R69" s="124"/>
      <c r="S69" s="124"/>
      <c r="T69" s="190">
        <f t="shared" si="6"/>
        <v>37273.66510416667</v>
      </c>
      <c r="U69" s="192">
        <f t="shared" si="8"/>
        <v>-0.18400000000000005</v>
      </c>
      <c r="V69" s="192">
        <f t="shared" si="7"/>
        <v>0.72230092799999879</v>
      </c>
      <c r="W69" s="124"/>
    </row>
    <row r="70" spans="1:23" x14ac:dyDescent="0.35">
      <c r="A70" s="125">
        <v>64</v>
      </c>
      <c r="B70" s="126">
        <v>37273</v>
      </c>
      <c r="C70" s="127">
        <v>0.66740740740740734</v>
      </c>
      <c r="D70" s="127">
        <v>0.67012731481481491</v>
      </c>
      <c r="E70" s="128">
        <v>-3791.9580000000001</v>
      </c>
      <c r="F70" s="129">
        <v>-0.41000000000000003</v>
      </c>
      <c r="G70" s="128">
        <v>2292.1</v>
      </c>
      <c r="H70" s="129">
        <v>-1.6830503999999997</v>
      </c>
      <c r="I70" s="130">
        <f t="shared" si="0"/>
        <v>-1.6543597574276865</v>
      </c>
      <c r="J70" s="36">
        <f t="shared" si="1"/>
        <v>-1.6733673495999997</v>
      </c>
      <c r="K70" s="131">
        <f t="shared" si="2"/>
        <v>-3835.525302018159</v>
      </c>
      <c r="L70" s="210">
        <f t="shared" si="3"/>
        <v>1.9007592172313181E-2</v>
      </c>
      <c r="M70" s="131">
        <f t="shared" si="4"/>
        <v>43.567302018158898</v>
      </c>
      <c r="N70" s="143">
        <f t="shared" si="5"/>
        <v>-1.1358887919533435E-2</v>
      </c>
      <c r="O70" s="118"/>
      <c r="P70" s="118"/>
      <c r="Q70" s="119"/>
      <c r="R70" s="119"/>
      <c r="S70" s="119"/>
      <c r="T70" s="197">
        <f t="shared" si="6"/>
        <v>37273.668767361116</v>
      </c>
      <c r="U70" s="198">
        <f t="shared" si="8"/>
        <v>-0.18200000000000027</v>
      </c>
      <c r="V70" s="198">
        <f t="shared" si="7"/>
        <v>0.69005066399999992</v>
      </c>
      <c r="W70" s="119"/>
    </row>
    <row r="71" spans="1:23" x14ac:dyDescent="0.35">
      <c r="A71" s="120">
        <v>65</v>
      </c>
      <c r="B71" s="18">
        <v>37356</v>
      </c>
      <c r="C71" s="121">
        <v>0.41553240740740738</v>
      </c>
      <c r="D71" s="121">
        <v>0.41923611111111114</v>
      </c>
      <c r="E71" s="24">
        <v>2322.6320000000001</v>
      </c>
      <c r="F71" s="23">
        <v>-1.42</v>
      </c>
      <c r="G71" s="24">
        <v>2003.1</v>
      </c>
      <c r="H71" s="23">
        <v>1.2040535999999999</v>
      </c>
      <c r="I71" s="122">
        <f t="shared" si="0"/>
        <v>1.1595187459437872</v>
      </c>
      <c r="J71" s="22">
        <f t="shared" si="1"/>
        <v>1.2108495464</v>
      </c>
      <c r="K71" s="123">
        <f t="shared" si="2"/>
        <v>2425.4527263938398</v>
      </c>
      <c r="L71" s="211">
        <f t="shared" si="3"/>
        <v>-5.1330800456212744E-2</v>
      </c>
      <c r="M71" s="123">
        <f t="shared" si="4"/>
        <v>-102.82072639383978</v>
      </c>
      <c r="N71" s="142">
        <f t="shared" si="5"/>
        <v>-4.2392385254489587E-2</v>
      </c>
      <c r="O71" s="116"/>
      <c r="P71" s="116"/>
      <c r="Q71" s="124"/>
      <c r="R71" s="124"/>
      <c r="S71" s="124"/>
      <c r="T71" s="190">
        <f t="shared" si="6"/>
        <v>37356.417384259265</v>
      </c>
      <c r="U71" s="192">
        <f t="shared" si="8"/>
        <v>-0.17999999999999994</v>
      </c>
      <c r="V71" s="192">
        <f t="shared" si="7"/>
        <v>-1.7097561119999998</v>
      </c>
      <c r="W71" s="124"/>
    </row>
    <row r="72" spans="1:23" x14ac:dyDescent="0.35">
      <c r="A72" s="120">
        <v>66</v>
      </c>
      <c r="B72" s="18">
        <v>37356</v>
      </c>
      <c r="C72" s="121">
        <v>0.41940972222222223</v>
      </c>
      <c r="D72" s="121">
        <v>0.42288194444444444</v>
      </c>
      <c r="E72" s="24">
        <v>2185.5920000000001</v>
      </c>
      <c r="F72" s="23">
        <v>-1.39</v>
      </c>
      <c r="G72" s="24">
        <v>2011.6</v>
      </c>
      <c r="H72" s="23">
        <v>1.0859448</v>
      </c>
      <c r="I72" s="122">
        <f t="shared" ref="I72:I135" si="9">E72/G72</f>
        <v>1.0864943328693579</v>
      </c>
      <c r="J72" s="22">
        <f t="shared" ref="J72:J135" si="10">H72*0.999+0.008</f>
        <v>1.0928588552</v>
      </c>
      <c r="K72" s="123">
        <f t="shared" ref="K72:K135" si="11">J72*G72</f>
        <v>2198.39487312032</v>
      </c>
      <c r="L72" s="210">
        <f t="shared" ref="L72:L135" si="12">I72-J72</f>
        <v>-6.3645223306421084E-3</v>
      </c>
      <c r="M72" s="123">
        <f t="shared" ref="M72:M135" si="13">E72-K72</f>
        <v>-12.802873120319873</v>
      </c>
      <c r="N72" s="142">
        <f t="shared" ref="N72:N135" si="14">M72/K72</f>
        <v>-5.823736798543362E-3</v>
      </c>
      <c r="O72" s="116"/>
      <c r="P72" s="116"/>
      <c r="Q72" s="124"/>
      <c r="R72" s="124"/>
      <c r="S72" s="124"/>
      <c r="T72" s="190">
        <f t="shared" ref="T72:T135" si="15">B72+C72+((D72-C72)/2)</f>
        <v>37356.42114583333</v>
      </c>
      <c r="U72" s="192">
        <f t="shared" si="8"/>
        <v>-0.18000000000000016</v>
      </c>
      <c r="V72" s="192">
        <f t="shared" ref="V72:V135" si="16">H72*F72</f>
        <v>-1.5094632719999999</v>
      </c>
      <c r="W72" s="124"/>
    </row>
    <row r="73" spans="1:23" x14ac:dyDescent="0.35">
      <c r="A73" s="120">
        <v>67</v>
      </c>
      <c r="B73" s="18">
        <v>37356</v>
      </c>
      <c r="C73" s="121">
        <v>0.4230902777777778</v>
      </c>
      <c r="D73" s="121">
        <v>0.42650462962962959</v>
      </c>
      <c r="E73" s="24">
        <v>1970.741</v>
      </c>
      <c r="F73" s="23">
        <v>-1.3599999999999999</v>
      </c>
      <c r="G73" s="24">
        <v>2020</v>
      </c>
      <c r="H73" s="23">
        <v>1.0006439999999999</v>
      </c>
      <c r="I73" s="122">
        <f t="shared" si="9"/>
        <v>0.97561435643564354</v>
      </c>
      <c r="J73" s="22">
        <f t="shared" si="10"/>
        <v>1.0076433559999998</v>
      </c>
      <c r="K73" s="123">
        <f t="shared" si="11"/>
        <v>2035.4395791199995</v>
      </c>
      <c r="L73" s="210">
        <f t="shared" si="12"/>
        <v>-3.2028999564356231E-2</v>
      </c>
      <c r="M73" s="123">
        <f t="shared" si="13"/>
        <v>-64.698579119999522</v>
      </c>
      <c r="N73" s="142">
        <f t="shared" si="14"/>
        <v>-3.1786047487575762E-2</v>
      </c>
      <c r="O73" s="116"/>
      <c r="P73" s="116"/>
      <c r="Q73" s="124"/>
      <c r="R73" s="124"/>
      <c r="S73" s="124"/>
      <c r="T73" s="190">
        <f t="shared" si="15"/>
        <v>37356.424797453707</v>
      </c>
      <c r="U73" s="192">
        <f t="shared" si="8"/>
        <v>2.6000000000000023E-2</v>
      </c>
      <c r="V73" s="192">
        <f t="shared" si="16"/>
        <v>-1.3608758399999996</v>
      </c>
      <c r="W73" s="124"/>
    </row>
    <row r="74" spans="1:23" x14ac:dyDescent="0.35">
      <c r="A74" s="120">
        <v>68</v>
      </c>
      <c r="B74" s="18">
        <v>37356</v>
      </c>
      <c r="C74" s="121">
        <v>0.42663194444444441</v>
      </c>
      <c r="D74" s="121">
        <v>0.42975694444444446</v>
      </c>
      <c r="E74" s="24">
        <v>1815.0160000000001</v>
      </c>
      <c r="F74" s="23">
        <v>-1.33</v>
      </c>
      <c r="G74" s="24">
        <v>2028.5</v>
      </c>
      <c r="H74" s="23">
        <v>1.0203287999999999</v>
      </c>
      <c r="I74" s="122">
        <f t="shared" si="9"/>
        <v>0.89475770273601185</v>
      </c>
      <c r="J74" s="22">
        <f t="shared" si="10"/>
        <v>1.0273084712</v>
      </c>
      <c r="K74" s="123">
        <f t="shared" si="11"/>
        <v>2083.8952338292002</v>
      </c>
      <c r="L74" s="210">
        <f t="shared" si="12"/>
        <v>-0.13255076846398817</v>
      </c>
      <c r="M74" s="123">
        <f t="shared" si="13"/>
        <v>-268.87923382920007</v>
      </c>
      <c r="N74" s="142">
        <f t="shared" si="14"/>
        <v>-0.12902723201450439</v>
      </c>
      <c r="O74" s="116"/>
      <c r="P74" s="116"/>
      <c r="Q74" s="124"/>
      <c r="R74" s="124"/>
      <c r="S74" s="124"/>
      <c r="T74" s="190">
        <f t="shared" si="15"/>
        <v>37356.428194444445</v>
      </c>
      <c r="U74" s="192">
        <f t="shared" si="8"/>
        <v>2.4000000000000021E-2</v>
      </c>
      <c r="V74" s="192">
        <f t="shared" si="16"/>
        <v>-1.3570373039999999</v>
      </c>
      <c r="W74" s="124"/>
    </row>
    <row r="75" spans="1:23" x14ac:dyDescent="0.35">
      <c r="A75" s="120">
        <v>69</v>
      </c>
      <c r="B75" s="18">
        <v>37356</v>
      </c>
      <c r="C75" s="121">
        <v>0.42982638888888891</v>
      </c>
      <c r="D75" s="121">
        <v>0.43273148148148149</v>
      </c>
      <c r="E75" s="24">
        <v>1697.0119999999999</v>
      </c>
      <c r="F75" s="23">
        <v>-1.31</v>
      </c>
      <c r="G75" s="24">
        <v>2034.2</v>
      </c>
      <c r="H75" s="23">
        <v>0.85956959999999993</v>
      </c>
      <c r="I75" s="122">
        <f t="shared" si="9"/>
        <v>0.8342404876609969</v>
      </c>
      <c r="J75" s="22">
        <f t="shared" si="10"/>
        <v>0.86671003039999994</v>
      </c>
      <c r="K75" s="123">
        <f t="shared" si="11"/>
        <v>1763.0615438396799</v>
      </c>
      <c r="L75" s="210">
        <f t="shared" si="12"/>
        <v>-3.2469542739003043E-2</v>
      </c>
      <c r="M75" s="123">
        <f t="shared" si="13"/>
        <v>-66.049543839679927</v>
      </c>
      <c r="N75" s="142">
        <f t="shared" si="14"/>
        <v>-3.7462982543328617E-2</v>
      </c>
      <c r="O75" s="116"/>
      <c r="P75" s="116"/>
      <c r="Q75" s="124"/>
      <c r="R75" s="124"/>
      <c r="S75" s="124"/>
      <c r="T75" s="190">
        <f t="shared" si="15"/>
        <v>37356.43127893519</v>
      </c>
      <c r="U75" s="192">
        <f t="shared" ref="U75:U138" si="17">AVERAGE(F74:F78)-AVERAGE(F73:F77)</f>
        <v>3.2000000000000028E-2</v>
      </c>
      <c r="V75" s="192">
        <f t="shared" si="16"/>
        <v>-1.1260361759999999</v>
      </c>
      <c r="W75" s="124"/>
    </row>
    <row r="76" spans="1:23" x14ac:dyDescent="0.35">
      <c r="A76" s="120">
        <v>70</v>
      </c>
      <c r="B76" s="18">
        <v>37356</v>
      </c>
      <c r="C76" s="121">
        <v>0.43287037037037041</v>
      </c>
      <c r="D76" s="121">
        <v>0.43548611111111107</v>
      </c>
      <c r="E76" s="24">
        <v>1484.2460000000001</v>
      </c>
      <c r="F76" s="23">
        <v>-1.29</v>
      </c>
      <c r="G76" s="24">
        <v>2039.8</v>
      </c>
      <c r="H76" s="23">
        <v>0.74802239999999998</v>
      </c>
      <c r="I76" s="122">
        <f t="shared" si="9"/>
        <v>0.72764290616727134</v>
      </c>
      <c r="J76" s="22">
        <f t="shared" si="10"/>
        <v>0.75527437759999994</v>
      </c>
      <c r="K76" s="123">
        <f t="shared" si="11"/>
        <v>1540.6086754284797</v>
      </c>
      <c r="L76" s="210">
        <f t="shared" si="12"/>
        <v>-2.7631471432728594E-2</v>
      </c>
      <c r="M76" s="123">
        <f t="shared" si="13"/>
        <v>-56.362675428479633</v>
      </c>
      <c r="N76" s="142">
        <f t="shared" si="14"/>
        <v>-3.658468002122852E-2</v>
      </c>
      <c r="O76" s="116"/>
      <c r="P76" s="116"/>
      <c r="Q76" s="124"/>
      <c r="R76" s="124"/>
      <c r="S76" s="124"/>
      <c r="T76" s="190">
        <f t="shared" si="15"/>
        <v>37356.434178240743</v>
      </c>
      <c r="U76" s="192">
        <f t="shared" si="17"/>
        <v>3.6000000000000032E-2</v>
      </c>
      <c r="V76" s="192">
        <f t="shared" si="16"/>
        <v>-0.964948896</v>
      </c>
      <c r="W76" s="124"/>
    </row>
    <row r="77" spans="1:23" x14ac:dyDescent="0.35">
      <c r="A77" s="120">
        <v>71</v>
      </c>
      <c r="B77" s="18">
        <v>37356</v>
      </c>
      <c r="C77" s="121">
        <v>0.43583333333333335</v>
      </c>
      <c r="D77" s="121">
        <v>0.43905092592592593</v>
      </c>
      <c r="E77" s="24">
        <v>1232.874</v>
      </c>
      <c r="F77" s="23">
        <v>-1.27</v>
      </c>
      <c r="G77" s="24">
        <v>2045.4</v>
      </c>
      <c r="H77" s="23">
        <v>0.64303679999999996</v>
      </c>
      <c r="I77" s="122">
        <f t="shared" si="9"/>
        <v>0.60275447345262534</v>
      </c>
      <c r="J77" s="22">
        <f t="shared" si="10"/>
        <v>0.65039376319999997</v>
      </c>
      <c r="K77" s="123">
        <f t="shared" si="11"/>
        <v>1330.3154032492801</v>
      </c>
      <c r="L77" s="210">
        <f t="shared" si="12"/>
        <v>-4.7639289747374636E-2</v>
      </c>
      <c r="M77" s="123">
        <f t="shared" si="13"/>
        <v>-97.441403249280029</v>
      </c>
      <c r="N77" s="142">
        <f t="shared" si="14"/>
        <v>-7.3246842824852304E-2</v>
      </c>
      <c r="O77" s="116"/>
      <c r="P77" s="116"/>
      <c r="Q77" s="124"/>
      <c r="R77" s="124"/>
      <c r="S77" s="124"/>
      <c r="T77" s="190">
        <f t="shared" si="15"/>
        <v>37356.437442129631</v>
      </c>
      <c r="U77" s="192">
        <f t="shared" si="17"/>
        <v>4.6000000000000041E-2</v>
      </c>
      <c r="V77" s="192">
        <f t="shared" si="16"/>
        <v>-0.81665673599999999</v>
      </c>
      <c r="W77" s="124"/>
    </row>
    <row r="78" spans="1:23" x14ac:dyDescent="0.35">
      <c r="A78" s="120">
        <v>72</v>
      </c>
      <c r="B78" s="18">
        <v>37356</v>
      </c>
      <c r="C78" s="121">
        <v>0.43920138888888888</v>
      </c>
      <c r="D78" s="121">
        <v>0.44217592592592592</v>
      </c>
      <c r="E78" s="24">
        <v>1084.9190000000001</v>
      </c>
      <c r="F78" s="23">
        <v>-1.2</v>
      </c>
      <c r="G78" s="24">
        <v>2065.1999999999998</v>
      </c>
      <c r="H78" s="23">
        <v>0.57742079999999996</v>
      </c>
      <c r="I78" s="122">
        <f t="shared" si="9"/>
        <v>0.52533362386209581</v>
      </c>
      <c r="J78" s="22">
        <f t="shared" si="10"/>
        <v>0.58484337919999996</v>
      </c>
      <c r="K78" s="123">
        <f t="shared" si="11"/>
        <v>1207.8185467238397</v>
      </c>
      <c r="L78" s="210">
        <f t="shared" si="12"/>
        <v>-5.9509755337904147E-2</v>
      </c>
      <c r="M78" s="123">
        <f t="shared" si="13"/>
        <v>-122.89954672383965</v>
      </c>
      <c r="N78" s="142">
        <f t="shared" si="14"/>
        <v>-0.10175331969955241</v>
      </c>
      <c r="O78" s="116"/>
      <c r="P78" s="116"/>
      <c r="Q78" s="124"/>
      <c r="R78" s="124"/>
      <c r="S78" s="124"/>
      <c r="T78" s="190">
        <f t="shared" si="15"/>
        <v>37356.440688657407</v>
      </c>
      <c r="U78" s="192">
        <f t="shared" si="17"/>
        <v>4.6000000000000041E-2</v>
      </c>
      <c r="V78" s="192">
        <f t="shared" si="16"/>
        <v>-0.6929049599999999</v>
      </c>
      <c r="W78" s="124"/>
    </row>
    <row r="79" spans="1:23" x14ac:dyDescent="0.35">
      <c r="A79" s="120">
        <v>73</v>
      </c>
      <c r="B79" s="18">
        <v>37356</v>
      </c>
      <c r="C79" s="121">
        <v>0.44224537037037037</v>
      </c>
      <c r="D79" s="121">
        <v>0.4457638888888889</v>
      </c>
      <c r="E79" s="24">
        <v>827.29700000000003</v>
      </c>
      <c r="F79" s="23">
        <v>-1.1499999999999995</v>
      </c>
      <c r="G79" s="24">
        <v>2079.3000000000002</v>
      </c>
      <c r="H79" s="23">
        <v>0.4855584</v>
      </c>
      <c r="I79" s="122">
        <f t="shared" si="9"/>
        <v>0.39787284182176691</v>
      </c>
      <c r="J79" s="22">
        <f t="shared" si="10"/>
        <v>0.49307284160000003</v>
      </c>
      <c r="K79" s="123">
        <f t="shared" si="11"/>
        <v>1025.2463595388801</v>
      </c>
      <c r="L79" s="210">
        <f t="shared" si="12"/>
        <v>-9.5199999778233124E-2</v>
      </c>
      <c r="M79" s="123">
        <f t="shared" si="13"/>
        <v>-197.94935953888012</v>
      </c>
      <c r="N79" s="142">
        <f t="shared" si="14"/>
        <v>-0.19307492067361332</v>
      </c>
      <c r="O79" s="116"/>
      <c r="P79" s="116"/>
      <c r="Q79" s="124"/>
      <c r="R79" s="124"/>
      <c r="S79" s="124"/>
      <c r="T79" s="190">
        <f t="shared" si="15"/>
        <v>37356.444004629629</v>
      </c>
      <c r="U79" s="192">
        <f t="shared" si="17"/>
        <v>4.5999999999999819E-2</v>
      </c>
      <c r="V79" s="192">
        <f t="shared" si="16"/>
        <v>-0.55839215999999969</v>
      </c>
      <c r="W79" s="124"/>
    </row>
    <row r="80" spans="1:23" x14ac:dyDescent="0.35">
      <c r="A80" s="120">
        <v>74</v>
      </c>
      <c r="B80" s="18">
        <v>37356</v>
      </c>
      <c r="C80" s="121">
        <v>0.44589120370370372</v>
      </c>
      <c r="D80" s="121">
        <v>0.44874999999999998</v>
      </c>
      <c r="E80" s="24">
        <v>458.911</v>
      </c>
      <c r="F80" s="23">
        <v>-1.08</v>
      </c>
      <c r="G80" s="24">
        <v>2099.1</v>
      </c>
      <c r="H80" s="23">
        <v>0.28214879999999998</v>
      </c>
      <c r="I80" s="122">
        <f t="shared" si="9"/>
        <v>0.21862274308036778</v>
      </c>
      <c r="J80" s="22">
        <f t="shared" si="10"/>
        <v>0.28986665119999999</v>
      </c>
      <c r="K80" s="123">
        <f t="shared" si="11"/>
        <v>608.45908753391996</v>
      </c>
      <c r="L80" s="210">
        <f t="shared" si="12"/>
        <v>-7.1243908119632215E-2</v>
      </c>
      <c r="M80" s="123">
        <f t="shared" si="13"/>
        <v>-149.54808753391995</v>
      </c>
      <c r="N80" s="142">
        <f t="shared" si="14"/>
        <v>-0.2457816648610463</v>
      </c>
      <c r="O80" s="116"/>
      <c r="P80" s="116"/>
      <c r="Q80" s="124"/>
      <c r="R80" s="124"/>
      <c r="S80" s="124"/>
      <c r="T80" s="190">
        <f t="shared" si="15"/>
        <v>37356.447320601852</v>
      </c>
      <c r="U80" s="192">
        <f t="shared" si="17"/>
        <v>3.6000000000000254E-2</v>
      </c>
      <c r="V80" s="192">
        <f t="shared" si="16"/>
        <v>-0.30472070400000001</v>
      </c>
      <c r="W80" s="124"/>
    </row>
    <row r="81" spans="1:23" x14ac:dyDescent="0.35">
      <c r="A81" s="120">
        <v>75</v>
      </c>
      <c r="B81" s="18">
        <v>37356</v>
      </c>
      <c r="C81" s="121">
        <v>0.44884259259259257</v>
      </c>
      <c r="D81" s="121">
        <v>0.45250000000000001</v>
      </c>
      <c r="E81" s="24">
        <v>42.313000000000002</v>
      </c>
      <c r="F81" s="23">
        <v>-1.06</v>
      </c>
      <c r="G81" s="24">
        <v>2104.8000000000002</v>
      </c>
      <c r="H81" s="23">
        <v>0.13451279999999999</v>
      </c>
      <c r="I81" s="122">
        <f t="shared" si="9"/>
        <v>2.0103097681489927E-2</v>
      </c>
      <c r="J81" s="22">
        <f t="shared" si="10"/>
        <v>0.14237828719999998</v>
      </c>
      <c r="K81" s="123">
        <f t="shared" si="11"/>
        <v>299.67781889855996</v>
      </c>
      <c r="L81" s="210">
        <f t="shared" si="12"/>
        <v>-0.12227518951851005</v>
      </c>
      <c r="M81" s="123">
        <f t="shared" si="13"/>
        <v>-257.36481889855997</v>
      </c>
      <c r="N81" s="142">
        <f t="shared" si="14"/>
        <v>-0.85880503216581805</v>
      </c>
      <c r="O81" s="116"/>
      <c r="P81" s="116"/>
      <c r="Q81" s="124"/>
      <c r="R81" s="124"/>
      <c r="S81" s="124"/>
      <c r="T81" s="190">
        <f t="shared" si="15"/>
        <v>37356.450671296298</v>
      </c>
      <c r="U81" s="192">
        <f t="shared" si="17"/>
        <v>0.22399999999999975</v>
      </c>
      <c r="V81" s="192">
        <f t="shared" si="16"/>
        <v>-0.14258356799999999</v>
      </c>
      <c r="W81" s="124"/>
    </row>
    <row r="82" spans="1:23" x14ac:dyDescent="0.35">
      <c r="A82" s="120">
        <v>76</v>
      </c>
      <c r="B82" s="18">
        <v>37356</v>
      </c>
      <c r="C82" s="121">
        <v>0.45268518518518519</v>
      </c>
      <c r="D82" s="121">
        <v>0.45619212962962963</v>
      </c>
      <c r="E82" s="24">
        <v>-549.68299999999999</v>
      </c>
      <c r="F82" s="23">
        <v>-1.04</v>
      </c>
      <c r="G82" s="24">
        <v>2110.4</v>
      </c>
      <c r="H82" s="23">
        <v>-0.10826639999999998</v>
      </c>
      <c r="I82" s="122">
        <f t="shared" si="9"/>
        <v>-0.26046389310083395</v>
      </c>
      <c r="J82" s="22">
        <f t="shared" si="10"/>
        <v>-0.10015813359999998</v>
      </c>
      <c r="K82" s="123">
        <f t="shared" si="11"/>
        <v>-211.37372514943996</v>
      </c>
      <c r="L82" s="210">
        <f t="shared" si="12"/>
        <v>-0.16030575950083398</v>
      </c>
      <c r="M82" s="123">
        <f t="shared" si="13"/>
        <v>-338.30927485056003</v>
      </c>
      <c r="N82" s="142">
        <f t="shared" si="14"/>
        <v>1.6005266246378418</v>
      </c>
      <c r="O82" s="116"/>
      <c r="P82" s="116"/>
      <c r="Q82" s="124"/>
      <c r="R82" s="124"/>
      <c r="S82" s="124"/>
      <c r="T82" s="190">
        <f t="shared" si="15"/>
        <v>37356.454438657405</v>
      </c>
      <c r="U82" s="192">
        <f t="shared" si="17"/>
        <v>0.20800000000000007</v>
      </c>
      <c r="V82" s="192">
        <f t="shared" si="16"/>
        <v>0.11259705599999999</v>
      </c>
      <c r="W82" s="124"/>
    </row>
    <row r="83" spans="1:23" x14ac:dyDescent="0.35">
      <c r="A83" s="125">
        <v>77</v>
      </c>
      <c r="B83" s="126">
        <v>37356</v>
      </c>
      <c r="C83" s="127">
        <v>0.45624999999999999</v>
      </c>
      <c r="D83" s="127">
        <v>0.45937499999999998</v>
      </c>
      <c r="E83" s="128">
        <v>-923.08399999999995</v>
      </c>
      <c r="F83" s="129">
        <v>-1.02</v>
      </c>
      <c r="G83" s="128">
        <v>2116.1999999999998</v>
      </c>
      <c r="H83" s="129">
        <v>-0.39041519999999996</v>
      </c>
      <c r="I83" s="130">
        <f t="shared" si="9"/>
        <v>-0.43619884698988753</v>
      </c>
      <c r="J83" s="36">
        <f t="shared" si="10"/>
        <v>-0.38202478479999996</v>
      </c>
      <c r="K83" s="131">
        <f t="shared" si="11"/>
        <v>-808.44084959375982</v>
      </c>
      <c r="L83" s="211">
        <f t="shared" si="12"/>
        <v>-5.4174062189887573E-2</v>
      </c>
      <c r="M83" s="131">
        <f t="shared" si="13"/>
        <v>-114.64315040624012</v>
      </c>
      <c r="N83" s="143">
        <f t="shared" si="14"/>
        <v>0.14180771600525643</v>
      </c>
      <c r="O83" s="118"/>
      <c r="P83" s="118"/>
      <c r="Q83" s="119"/>
      <c r="R83" s="119"/>
      <c r="S83" s="119"/>
      <c r="T83" s="197">
        <f t="shared" si="15"/>
        <v>37356.457812500004</v>
      </c>
      <c r="U83" s="198">
        <f t="shared" si="17"/>
        <v>0.20200000000000018</v>
      </c>
      <c r="V83" s="198">
        <f t="shared" si="16"/>
        <v>0.39822350399999995</v>
      </c>
      <c r="W83" s="119"/>
    </row>
    <row r="84" spans="1:23" x14ac:dyDescent="0.35">
      <c r="A84" s="120">
        <v>78</v>
      </c>
      <c r="B84" s="18">
        <v>37539</v>
      </c>
      <c r="C84" s="121">
        <v>0.38917824074074076</v>
      </c>
      <c r="D84" s="121">
        <v>0.39207175925925924</v>
      </c>
      <c r="E84" s="24">
        <v>3833.183</v>
      </c>
      <c r="F84" s="23">
        <v>-0.03</v>
      </c>
      <c r="G84" s="24">
        <v>2402</v>
      </c>
      <c r="H84" s="23">
        <v>1.6764887999999998</v>
      </c>
      <c r="I84" s="122">
        <f t="shared" si="9"/>
        <v>1.5958297252289759</v>
      </c>
      <c r="J84" s="22">
        <f t="shared" si="10"/>
        <v>1.6828123111999997</v>
      </c>
      <c r="K84" s="123">
        <f t="shared" si="11"/>
        <v>4042.1151715023993</v>
      </c>
      <c r="L84" s="210">
        <f t="shared" si="12"/>
        <v>-8.6982585971023818E-2</v>
      </c>
      <c r="M84" s="123">
        <f t="shared" si="13"/>
        <v>-208.93217150239934</v>
      </c>
      <c r="N84" s="142">
        <f t="shared" si="14"/>
        <v>-5.1688821975040877E-2</v>
      </c>
      <c r="O84" s="116"/>
      <c r="P84" s="116"/>
      <c r="Q84" s="124"/>
      <c r="R84" s="124"/>
      <c r="S84" s="124"/>
      <c r="T84" s="190">
        <f t="shared" si="15"/>
        <v>37539.390625</v>
      </c>
      <c r="U84" s="192">
        <f t="shared" si="17"/>
        <v>0.19600000000000012</v>
      </c>
      <c r="V84" s="192">
        <f t="shared" si="16"/>
        <v>-5.0294663999999989E-2</v>
      </c>
      <c r="W84" s="124"/>
    </row>
    <row r="85" spans="1:23" x14ac:dyDescent="0.35">
      <c r="A85" s="120">
        <v>79</v>
      </c>
      <c r="B85" s="18">
        <v>37539</v>
      </c>
      <c r="C85" s="121">
        <v>0.39217592592592593</v>
      </c>
      <c r="D85" s="121">
        <v>0.39532407407407405</v>
      </c>
      <c r="E85" s="24">
        <v>3920.4540000000002</v>
      </c>
      <c r="F85" s="23">
        <v>-4.0000000000000008E-2</v>
      </c>
      <c r="G85" s="24">
        <v>2399</v>
      </c>
      <c r="H85" s="23">
        <v>1.6764887999999998</v>
      </c>
      <c r="I85" s="122">
        <f t="shared" si="9"/>
        <v>1.6342034180908713</v>
      </c>
      <c r="J85" s="22">
        <f t="shared" si="10"/>
        <v>1.6828123111999997</v>
      </c>
      <c r="K85" s="123">
        <f t="shared" si="11"/>
        <v>4037.0667345687993</v>
      </c>
      <c r="L85" s="210">
        <f t="shared" si="12"/>
        <v>-4.8608893109128415E-2</v>
      </c>
      <c r="M85" s="123">
        <f t="shared" si="13"/>
        <v>-116.61273456879917</v>
      </c>
      <c r="N85" s="142">
        <f t="shared" si="14"/>
        <v>-2.8885510752215647E-2</v>
      </c>
      <c r="O85" s="116"/>
      <c r="P85" s="116"/>
      <c r="Q85" s="124"/>
      <c r="R85" s="124"/>
      <c r="S85" s="124"/>
      <c r="T85" s="190">
        <f t="shared" si="15"/>
        <v>37539.393749999996</v>
      </c>
      <c r="U85" s="192">
        <f t="shared" si="17"/>
        <v>0.19</v>
      </c>
      <c r="V85" s="192">
        <f t="shared" si="16"/>
        <v>-6.7059552000000008E-2</v>
      </c>
      <c r="W85" s="124"/>
    </row>
    <row r="86" spans="1:23" x14ac:dyDescent="0.35">
      <c r="A86" s="120">
        <v>80</v>
      </c>
      <c r="B86" s="18">
        <v>37539</v>
      </c>
      <c r="C86" s="121">
        <v>0.39541666666666669</v>
      </c>
      <c r="D86" s="121">
        <v>0.39878472222222222</v>
      </c>
      <c r="E86" s="24">
        <v>3927.74</v>
      </c>
      <c r="F86" s="23">
        <v>-4.9999999999999406E-2</v>
      </c>
      <c r="G86" s="24">
        <v>2396</v>
      </c>
      <c r="H86" s="23">
        <v>1.6568039999999999</v>
      </c>
      <c r="I86" s="122">
        <f t="shared" si="9"/>
        <v>1.6392904841402336</v>
      </c>
      <c r="J86" s="22">
        <f t="shared" si="10"/>
        <v>1.6631471959999999</v>
      </c>
      <c r="K86" s="123">
        <f t="shared" si="11"/>
        <v>3984.9006816159999</v>
      </c>
      <c r="L86" s="210">
        <f t="shared" si="12"/>
        <v>-2.3856711859766344E-2</v>
      </c>
      <c r="M86" s="123">
        <f t="shared" si="13"/>
        <v>-57.160681616000147</v>
      </c>
      <c r="N86" s="142">
        <f t="shared" si="14"/>
        <v>-1.4344317759211939E-2</v>
      </c>
      <c r="O86" s="116"/>
      <c r="P86" s="116"/>
      <c r="Q86" s="124"/>
      <c r="R86" s="124"/>
      <c r="S86" s="124"/>
      <c r="T86" s="190">
        <f t="shared" si="15"/>
        <v>37539.397100694441</v>
      </c>
      <c r="U86" s="192">
        <f t="shared" si="17"/>
        <v>-1.1999999999999886E-2</v>
      </c>
      <c r="V86" s="192">
        <f t="shared" si="16"/>
        <v>-8.2840199999999017E-2</v>
      </c>
      <c r="W86" s="124"/>
    </row>
    <row r="87" spans="1:23" x14ac:dyDescent="0.35">
      <c r="A87" s="120">
        <v>81</v>
      </c>
      <c r="B87" s="18">
        <v>37539</v>
      </c>
      <c r="C87" s="121">
        <v>0.39886574074074077</v>
      </c>
      <c r="D87" s="121">
        <v>0.4022337962962963</v>
      </c>
      <c r="E87" s="24">
        <v>3989.2429999999999</v>
      </c>
      <c r="F87" s="23">
        <v>-5.9999999999999193E-2</v>
      </c>
      <c r="G87" s="24">
        <v>2393</v>
      </c>
      <c r="H87" s="23">
        <v>1.6568039999999999</v>
      </c>
      <c r="I87" s="122">
        <f t="shared" si="9"/>
        <v>1.6670468031759298</v>
      </c>
      <c r="J87" s="22">
        <f t="shared" si="10"/>
        <v>1.6631471959999999</v>
      </c>
      <c r="K87" s="123">
        <f t="shared" si="11"/>
        <v>3979.9112400280001</v>
      </c>
      <c r="L87" s="210">
        <f t="shared" si="12"/>
        <v>3.8996071759298534E-3</v>
      </c>
      <c r="M87" s="123">
        <f t="shared" si="13"/>
        <v>9.3317599719998725</v>
      </c>
      <c r="N87" s="142">
        <f t="shared" si="14"/>
        <v>2.3447156002238431E-3</v>
      </c>
      <c r="O87" s="116"/>
      <c r="P87" s="116"/>
      <c r="Q87" s="124"/>
      <c r="R87" s="124"/>
      <c r="S87" s="124"/>
      <c r="T87" s="190">
        <f t="shared" si="15"/>
        <v>37539.400549768514</v>
      </c>
      <c r="U87" s="192">
        <f t="shared" si="17"/>
        <v>-1.7999999999999877E-2</v>
      </c>
      <c r="V87" s="192">
        <f t="shared" si="16"/>
        <v>-9.9408239999998663E-2</v>
      </c>
      <c r="W87" s="124"/>
    </row>
    <row r="88" spans="1:23" x14ac:dyDescent="0.35">
      <c r="A88" s="120">
        <v>82</v>
      </c>
      <c r="B88" s="18">
        <v>37539</v>
      </c>
      <c r="C88" s="121">
        <v>0.40230324074074075</v>
      </c>
      <c r="D88" s="121">
        <v>0.4057291666666667</v>
      </c>
      <c r="E88" s="24">
        <v>3994.578</v>
      </c>
      <c r="F88" s="23">
        <v>-7.0000000000000007E-2</v>
      </c>
      <c r="G88" s="24">
        <v>2390</v>
      </c>
      <c r="H88" s="23">
        <v>1.6699271999999998</v>
      </c>
      <c r="I88" s="122">
        <f t="shared" si="9"/>
        <v>1.6713715481171547</v>
      </c>
      <c r="J88" s="22">
        <f t="shared" si="10"/>
        <v>1.6762572727999998</v>
      </c>
      <c r="K88" s="123">
        <f t="shared" si="11"/>
        <v>4006.2548819919994</v>
      </c>
      <c r="L88" s="210">
        <f t="shared" si="12"/>
        <v>-4.885724682845094E-3</v>
      </c>
      <c r="M88" s="123">
        <f t="shared" si="13"/>
        <v>-11.67688199199938</v>
      </c>
      <c r="N88" s="142">
        <f t="shared" si="14"/>
        <v>-2.9146627800658987E-3</v>
      </c>
      <c r="O88" s="116"/>
      <c r="P88" s="116"/>
      <c r="Q88" s="124"/>
      <c r="R88" s="124"/>
      <c r="S88" s="124"/>
      <c r="T88" s="190">
        <f t="shared" si="15"/>
        <v>37539.404016203705</v>
      </c>
      <c r="U88" s="192">
        <f t="shared" si="17"/>
        <v>-1.7999999999999974E-2</v>
      </c>
      <c r="V88" s="192">
        <f t="shared" si="16"/>
        <v>-0.11689490399999999</v>
      </c>
      <c r="W88" s="124"/>
    </row>
    <row r="89" spans="1:23" x14ac:dyDescent="0.35">
      <c r="A89" s="120">
        <v>83</v>
      </c>
      <c r="B89" s="18">
        <v>37539</v>
      </c>
      <c r="C89" s="121">
        <v>0.40581018518518519</v>
      </c>
      <c r="D89" s="121">
        <v>0.40924768518518517</v>
      </c>
      <c r="E89" s="24">
        <v>3987.5140000000001</v>
      </c>
      <c r="F89" s="23">
        <v>-8.9999999999999442E-2</v>
      </c>
      <c r="G89" s="24">
        <v>2384</v>
      </c>
      <c r="H89" s="23">
        <v>1.6633655999999999</v>
      </c>
      <c r="I89" s="122">
        <f t="shared" si="9"/>
        <v>1.6726149328859061</v>
      </c>
      <c r="J89" s="22">
        <f t="shared" si="10"/>
        <v>1.6697022343999999</v>
      </c>
      <c r="K89" s="123">
        <f t="shared" si="11"/>
        <v>3980.5701268095995</v>
      </c>
      <c r="L89" s="210">
        <f t="shared" si="12"/>
        <v>2.912698485906251E-3</v>
      </c>
      <c r="M89" s="123">
        <f t="shared" si="13"/>
        <v>6.943873190400609</v>
      </c>
      <c r="N89" s="142">
        <f t="shared" si="14"/>
        <v>1.7444418686742437E-3</v>
      </c>
      <c r="O89" s="116"/>
      <c r="P89" s="116"/>
      <c r="Q89" s="124"/>
      <c r="R89" s="124"/>
      <c r="S89" s="124"/>
      <c r="T89" s="190">
        <f t="shared" si="15"/>
        <v>37539.407528935182</v>
      </c>
      <c r="U89" s="192">
        <f t="shared" si="17"/>
        <v>-1.8000000000000155E-2</v>
      </c>
      <c r="V89" s="192">
        <f t="shared" si="16"/>
        <v>-0.14970290399999905</v>
      </c>
      <c r="W89" s="124"/>
    </row>
    <row r="90" spans="1:23" x14ac:dyDescent="0.35">
      <c r="A90" s="120">
        <v>84</v>
      </c>
      <c r="B90" s="18">
        <v>37539</v>
      </c>
      <c r="C90" s="121">
        <v>0.41774305555555552</v>
      </c>
      <c r="D90" s="121">
        <v>0.42151620370370368</v>
      </c>
      <c r="E90" s="24">
        <v>4089.5340000000001</v>
      </c>
      <c r="F90" s="23">
        <v>-0.12999999999999948</v>
      </c>
      <c r="G90" s="24">
        <v>2373</v>
      </c>
      <c r="H90" s="23">
        <v>1.6732079999999998</v>
      </c>
      <c r="I90" s="122">
        <f t="shared" si="9"/>
        <v>1.7233603034134009</v>
      </c>
      <c r="J90" s="22">
        <f t="shared" si="10"/>
        <v>1.6795347919999999</v>
      </c>
      <c r="K90" s="123">
        <f t="shared" si="11"/>
        <v>3985.5360614159999</v>
      </c>
      <c r="L90" s="210">
        <f t="shared" si="12"/>
        <v>4.3825511413400964E-2</v>
      </c>
      <c r="M90" s="123">
        <f t="shared" si="13"/>
        <v>103.99793858400017</v>
      </c>
      <c r="N90" s="142">
        <f t="shared" si="14"/>
        <v>2.6093839569237592E-2</v>
      </c>
      <c r="O90" s="116"/>
      <c r="P90" s="116"/>
      <c r="Q90" s="124"/>
      <c r="R90" s="124"/>
      <c r="S90" s="124"/>
      <c r="T90" s="190">
        <f t="shared" si="15"/>
        <v>37539.419629629629</v>
      </c>
      <c r="U90" s="192">
        <f t="shared" si="17"/>
        <v>-2.79999999999999E-2</v>
      </c>
      <c r="V90" s="192">
        <f t="shared" si="16"/>
        <v>-0.21751703999999911</v>
      </c>
      <c r="W90" s="124"/>
    </row>
    <row r="91" spans="1:23" x14ac:dyDescent="0.35">
      <c r="A91" s="120">
        <v>85</v>
      </c>
      <c r="B91" s="18">
        <v>37539</v>
      </c>
      <c r="C91" s="121">
        <v>0.42162037037037042</v>
      </c>
      <c r="D91" s="121">
        <v>0.42538194444444444</v>
      </c>
      <c r="E91" s="24">
        <v>4121.4679999999998</v>
      </c>
      <c r="F91" s="23">
        <v>-0.13999999999999926</v>
      </c>
      <c r="G91" s="24">
        <v>2370</v>
      </c>
      <c r="H91" s="23">
        <v>1.6764887999999998</v>
      </c>
      <c r="I91" s="122">
        <f t="shared" si="9"/>
        <v>1.7390160337552742</v>
      </c>
      <c r="J91" s="22">
        <f t="shared" si="10"/>
        <v>1.6828123111999997</v>
      </c>
      <c r="K91" s="123">
        <f t="shared" si="11"/>
        <v>3988.2651775439995</v>
      </c>
      <c r="L91" s="210">
        <f t="shared" si="12"/>
        <v>5.6203722555274505E-2</v>
      </c>
      <c r="M91" s="123">
        <f t="shared" si="13"/>
        <v>133.20282245600038</v>
      </c>
      <c r="N91" s="142">
        <f t="shared" si="14"/>
        <v>3.3398687531110346E-2</v>
      </c>
      <c r="O91" s="116"/>
      <c r="P91" s="116"/>
      <c r="Q91" s="124"/>
      <c r="R91" s="124"/>
      <c r="S91" s="124"/>
      <c r="T91" s="190">
        <f t="shared" si="15"/>
        <v>37539.423501157406</v>
      </c>
      <c r="U91" s="192">
        <f t="shared" si="17"/>
        <v>-2.5999999999999995E-2</v>
      </c>
      <c r="V91" s="192">
        <f t="shared" si="16"/>
        <v>-0.23470843199999875</v>
      </c>
      <c r="W91" s="124"/>
    </row>
    <row r="92" spans="1:23" x14ac:dyDescent="0.35">
      <c r="A92" s="120">
        <v>86</v>
      </c>
      <c r="B92" s="18">
        <v>37539</v>
      </c>
      <c r="C92" s="121">
        <v>0.42546296296296293</v>
      </c>
      <c r="D92" s="121">
        <v>0.42894675925925929</v>
      </c>
      <c r="E92" s="24">
        <v>3841.3560000000002</v>
      </c>
      <c r="F92" s="23">
        <v>-0.14999999999999994</v>
      </c>
      <c r="G92" s="24">
        <v>2367</v>
      </c>
      <c r="H92" s="23">
        <v>1.6994543999999998</v>
      </c>
      <c r="I92" s="122">
        <f t="shared" si="9"/>
        <v>1.6228795944233207</v>
      </c>
      <c r="J92" s="22">
        <f t="shared" si="10"/>
        <v>1.7057549455999999</v>
      </c>
      <c r="K92" s="123">
        <f t="shared" si="11"/>
        <v>4037.5219562351995</v>
      </c>
      <c r="L92" s="210">
        <f t="shared" si="12"/>
        <v>-8.2875351176679102E-2</v>
      </c>
      <c r="M92" s="123">
        <f t="shared" si="13"/>
        <v>-196.16595623519925</v>
      </c>
      <c r="N92" s="142">
        <f t="shared" si="14"/>
        <v>-4.858573113943257E-2</v>
      </c>
      <c r="O92" s="116"/>
      <c r="P92" s="116"/>
      <c r="Q92" s="124"/>
      <c r="R92" s="124"/>
      <c r="S92" s="124"/>
      <c r="T92" s="190">
        <f t="shared" si="15"/>
        <v>37539.427204861116</v>
      </c>
      <c r="U92" s="192">
        <f t="shared" si="17"/>
        <v>-2.4000000000000021E-2</v>
      </c>
      <c r="V92" s="192">
        <f t="shared" si="16"/>
        <v>-0.25491815999999989</v>
      </c>
      <c r="W92" s="124"/>
    </row>
    <row r="93" spans="1:23" x14ac:dyDescent="0.35">
      <c r="A93" s="120">
        <v>87</v>
      </c>
      <c r="B93" s="18">
        <v>37539</v>
      </c>
      <c r="C93" s="121">
        <v>0.43770833333333337</v>
      </c>
      <c r="D93" s="121">
        <v>0.44156250000000002</v>
      </c>
      <c r="E93" s="24">
        <v>4220.5050000000001</v>
      </c>
      <c r="F93" s="23">
        <v>-0.20999999999999955</v>
      </c>
      <c r="G93" s="24">
        <v>2350</v>
      </c>
      <c r="H93" s="23">
        <v>1.6272768</v>
      </c>
      <c r="I93" s="122">
        <f t="shared" si="9"/>
        <v>1.7959595744680852</v>
      </c>
      <c r="J93" s="22">
        <f t="shared" si="10"/>
        <v>1.6336495231999999</v>
      </c>
      <c r="K93" s="123">
        <f t="shared" si="11"/>
        <v>3839.0763795199996</v>
      </c>
      <c r="L93" s="210">
        <f t="shared" si="12"/>
        <v>0.16231005126808529</v>
      </c>
      <c r="M93" s="123">
        <f t="shared" si="13"/>
        <v>381.42862048000052</v>
      </c>
      <c r="N93" s="142">
        <f t="shared" si="14"/>
        <v>9.9354267217702658E-2</v>
      </c>
      <c r="O93" s="116"/>
      <c r="P93" s="116"/>
      <c r="Q93" s="124"/>
      <c r="R93" s="124"/>
      <c r="S93" s="124"/>
      <c r="T93" s="190">
        <f t="shared" si="15"/>
        <v>37539.439635416667</v>
      </c>
      <c r="U93" s="192">
        <f t="shared" si="17"/>
        <v>-2.6000000000000134E-2</v>
      </c>
      <c r="V93" s="192">
        <f t="shared" si="16"/>
        <v>-0.34172812799999924</v>
      </c>
      <c r="W93" s="124"/>
    </row>
    <row r="94" spans="1:23" x14ac:dyDescent="0.35">
      <c r="A94" s="120">
        <v>88</v>
      </c>
      <c r="B94" s="18">
        <v>37539</v>
      </c>
      <c r="C94" s="121">
        <v>0.44163194444444448</v>
      </c>
      <c r="D94" s="121">
        <v>0.4447800925925926</v>
      </c>
      <c r="E94" s="24">
        <v>4174.2860000000001</v>
      </c>
      <c r="F94" s="23">
        <v>-0.21999999999999933</v>
      </c>
      <c r="G94" s="24">
        <v>2347</v>
      </c>
      <c r="H94" s="23">
        <v>1.6633655999999999</v>
      </c>
      <c r="I94" s="122">
        <f t="shared" si="9"/>
        <v>1.7785624201107797</v>
      </c>
      <c r="J94" s="22">
        <f t="shared" si="10"/>
        <v>1.6697022343999999</v>
      </c>
      <c r="K94" s="123">
        <f t="shared" si="11"/>
        <v>3918.7911441367996</v>
      </c>
      <c r="L94" s="210">
        <f t="shared" si="12"/>
        <v>0.10886018571077982</v>
      </c>
      <c r="M94" s="123">
        <f t="shared" si="13"/>
        <v>255.49485586320043</v>
      </c>
      <c r="N94" s="142">
        <f t="shared" si="14"/>
        <v>6.5197364816307099E-2</v>
      </c>
      <c r="O94" s="116"/>
      <c r="P94" s="116"/>
      <c r="Q94" s="124"/>
      <c r="R94" s="124"/>
      <c r="S94" s="124"/>
      <c r="T94" s="190">
        <f t="shared" si="15"/>
        <v>37539.443206018514</v>
      </c>
      <c r="U94" s="192">
        <f t="shared" si="17"/>
        <v>-2.7999999999999942E-2</v>
      </c>
      <c r="V94" s="192">
        <f t="shared" si="16"/>
        <v>-0.36594043199999887</v>
      </c>
      <c r="W94" s="124"/>
    </row>
    <row r="95" spans="1:23" x14ac:dyDescent="0.35">
      <c r="A95" s="120">
        <v>89</v>
      </c>
      <c r="B95" s="18">
        <v>37539</v>
      </c>
      <c r="C95" s="121">
        <v>0.44837962962962963</v>
      </c>
      <c r="D95" s="121">
        <v>0.45226851851851851</v>
      </c>
      <c r="E95" s="24">
        <v>4285.326</v>
      </c>
      <c r="F95" s="23">
        <v>-0.24999999999999958</v>
      </c>
      <c r="G95" s="24">
        <v>2338</v>
      </c>
      <c r="H95" s="23">
        <v>1.6666463999999996</v>
      </c>
      <c r="I95" s="122">
        <f t="shared" si="9"/>
        <v>1.8329024807527801</v>
      </c>
      <c r="J95" s="22">
        <f t="shared" si="10"/>
        <v>1.6729797535999997</v>
      </c>
      <c r="K95" s="123">
        <f t="shared" si="11"/>
        <v>3911.4266639167995</v>
      </c>
      <c r="L95" s="210">
        <f t="shared" si="12"/>
        <v>0.15992272715278033</v>
      </c>
      <c r="M95" s="123">
        <f t="shared" si="13"/>
        <v>373.89933608320052</v>
      </c>
      <c r="N95" s="142">
        <f t="shared" si="14"/>
        <v>9.5591549633909687E-2</v>
      </c>
      <c r="O95" s="116"/>
      <c r="P95" s="116"/>
      <c r="Q95" s="124"/>
      <c r="R95" s="124"/>
      <c r="S95" s="124"/>
      <c r="T95" s="190">
        <f t="shared" si="15"/>
        <v>37539.450324074074</v>
      </c>
      <c r="U95" s="192">
        <f t="shared" si="17"/>
        <v>-3.8000000000000089E-2</v>
      </c>
      <c r="V95" s="192">
        <f t="shared" si="16"/>
        <v>-0.41666159999999919</v>
      </c>
      <c r="W95" s="124"/>
    </row>
    <row r="96" spans="1:23" x14ac:dyDescent="0.35">
      <c r="A96" s="120">
        <v>90</v>
      </c>
      <c r="B96" s="18">
        <v>37539</v>
      </c>
      <c r="C96" s="121">
        <v>0.45233796296296297</v>
      </c>
      <c r="D96" s="121">
        <v>0.45579861111111114</v>
      </c>
      <c r="E96" s="24">
        <v>4200.4690000000001</v>
      </c>
      <c r="F96" s="23">
        <v>-0.27</v>
      </c>
      <c r="G96" s="24">
        <v>2333</v>
      </c>
      <c r="H96" s="23">
        <v>1.7060159999999998</v>
      </c>
      <c r="I96" s="122">
        <f t="shared" si="9"/>
        <v>1.8004582083154737</v>
      </c>
      <c r="J96" s="22">
        <f t="shared" si="10"/>
        <v>1.7123099839999998</v>
      </c>
      <c r="K96" s="123">
        <f t="shared" si="11"/>
        <v>3994.8191926719996</v>
      </c>
      <c r="L96" s="210">
        <f t="shared" si="12"/>
        <v>8.8148224315473866E-2</v>
      </c>
      <c r="M96" s="123">
        <f t="shared" si="13"/>
        <v>205.64980732800041</v>
      </c>
      <c r="N96" s="142">
        <f t="shared" si="14"/>
        <v>5.1479127692497191E-2</v>
      </c>
      <c r="O96" s="116"/>
      <c r="P96" s="116"/>
      <c r="Q96" s="124"/>
      <c r="R96" s="124"/>
      <c r="S96" s="124"/>
      <c r="T96" s="190">
        <f t="shared" si="15"/>
        <v>37539.454068287036</v>
      </c>
      <c r="U96" s="192">
        <f t="shared" si="17"/>
        <v>-3.4000000000000141E-2</v>
      </c>
      <c r="V96" s="192">
        <f t="shared" si="16"/>
        <v>-0.46062431999999998</v>
      </c>
      <c r="W96" s="124"/>
    </row>
    <row r="97" spans="1:23" x14ac:dyDescent="0.35">
      <c r="A97" s="125">
        <v>91</v>
      </c>
      <c r="B97" s="126">
        <v>37539</v>
      </c>
      <c r="C97" s="127">
        <v>0.45585648148148145</v>
      </c>
      <c r="D97" s="127">
        <v>0.45947916666666666</v>
      </c>
      <c r="E97" s="128">
        <v>4269.9610000000002</v>
      </c>
      <c r="F97" s="129">
        <v>-0.28999999999999959</v>
      </c>
      <c r="G97" s="128">
        <v>2327</v>
      </c>
      <c r="H97" s="129">
        <v>1.7355431999999997</v>
      </c>
      <c r="I97" s="130">
        <f t="shared" si="9"/>
        <v>1.8349639020197681</v>
      </c>
      <c r="J97" s="36">
        <f t="shared" si="10"/>
        <v>1.7418076567999998</v>
      </c>
      <c r="K97" s="131">
        <f t="shared" si="11"/>
        <v>4053.1864173735994</v>
      </c>
      <c r="L97" s="211">
        <f t="shared" si="12"/>
        <v>9.3156245219768286E-2</v>
      </c>
      <c r="M97" s="131">
        <f t="shared" si="13"/>
        <v>216.77458262640084</v>
      </c>
      <c r="N97" s="143">
        <f t="shared" si="14"/>
        <v>5.3482509883388818E-2</v>
      </c>
      <c r="O97" s="118"/>
      <c r="P97" s="118"/>
      <c r="Q97" s="119"/>
      <c r="R97" s="119"/>
      <c r="S97" s="119"/>
      <c r="T97" s="197">
        <f t="shared" si="15"/>
        <v>37539.45766782407</v>
      </c>
      <c r="U97" s="198">
        <f t="shared" si="17"/>
        <v>-2.4000000000000132E-2</v>
      </c>
      <c r="V97" s="198">
        <f t="shared" si="16"/>
        <v>-0.50330752799999923</v>
      </c>
      <c r="W97" s="119"/>
    </row>
    <row r="98" spans="1:23" x14ac:dyDescent="0.35">
      <c r="A98" s="120">
        <v>92</v>
      </c>
      <c r="B98" s="18">
        <v>38441</v>
      </c>
      <c r="C98" s="121">
        <v>0.57384259259259263</v>
      </c>
      <c r="D98" s="121">
        <v>0.57822916666666668</v>
      </c>
      <c r="E98" s="24">
        <v>-2989.8850000000002</v>
      </c>
      <c r="F98" s="23">
        <v>-0.4</v>
      </c>
      <c r="G98" s="24">
        <v>2295</v>
      </c>
      <c r="H98" s="23">
        <v>-1.2</v>
      </c>
      <c r="I98" s="122">
        <f t="shared" si="9"/>
        <v>-1.3027821350762527</v>
      </c>
      <c r="J98" s="22">
        <f t="shared" si="10"/>
        <v>-1.1907999999999999</v>
      </c>
      <c r="K98" s="123">
        <f t="shared" si="11"/>
        <v>-2732.8859999999995</v>
      </c>
      <c r="L98" s="210">
        <f t="shared" si="12"/>
        <v>-0.11198213507625288</v>
      </c>
      <c r="M98" s="123">
        <f t="shared" si="13"/>
        <v>-256.99900000000071</v>
      </c>
      <c r="N98" s="142">
        <f t="shared" si="14"/>
        <v>9.40394147432424E-2</v>
      </c>
      <c r="O98" s="116"/>
      <c r="P98" s="116"/>
      <c r="Q98" s="124"/>
      <c r="R98" s="124"/>
      <c r="S98" s="124"/>
      <c r="T98" s="190">
        <f t="shared" si="15"/>
        <v>38441.576035879632</v>
      </c>
      <c r="U98" s="192">
        <f t="shared" si="17"/>
        <v>-1.4000000000000012E-2</v>
      </c>
      <c r="V98" s="192">
        <f t="shared" si="16"/>
        <v>0.48</v>
      </c>
      <c r="W98" s="124"/>
    </row>
    <row r="99" spans="1:23" x14ac:dyDescent="0.35">
      <c r="A99" s="120">
        <v>93</v>
      </c>
      <c r="B99" s="18">
        <v>38441</v>
      </c>
      <c r="C99" s="121">
        <v>0.57846064814814813</v>
      </c>
      <c r="D99" s="121">
        <v>0.58277777777777773</v>
      </c>
      <c r="E99" s="24">
        <v>-3067.598</v>
      </c>
      <c r="F99" s="23">
        <v>-0.39</v>
      </c>
      <c r="G99" s="24">
        <v>2298</v>
      </c>
      <c r="H99" s="23">
        <v>-1.21</v>
      </c>
      <c r="I99" s="122">
        <f t="shared" si="9"/>
        <v>-1.334899042645779</v>
      </c>
      <c r="J99" s="22">
        <f t="shared" si="10"/>
        <v>-1.20079</v>
      </c>
      <c r="K99" s="123">
        <f t="shared" si="11"/>
        <v>-2759.4154200000003</v>
      </c>
      <c r="L99" s="210">
        <f t="shared" si="12"/>
        <v>-0.13410904264577894</v>
      </c>
      <c r="M99" s="123">
        <f t="shared" si="13"/>
        <v>-308.18257999999969</v>
      </c>
      <c r="N99" s="142">
        <f t="shared" si="14"/>
        <v>0.11168401023141331</v>
      </c>
      <c r="O99" s="116"/>
      <c r="P99" s="116"/>
      <c r="Q99" s="124"/>
      <c r="R99" s="124"/>
      <c r="S99" s="124"/>
      <c r="T99" s="190">
        <f t="shared" si="15"/>
        <v>38441.58061921296</v>
      </c>
      <c r="U99" s="192">
        <f t="shared" si="17"/>
        <v>-4.0000000000000591E-3</v>
      </c>
      <c r="V99" s="192">
        <f t="shared" si="16"/>
        <v>0.47189999999999999</v>
      </c>
      <c r="W99" s="124"/>
    </row>
    <row r="100" spans="1:23" x14ac:dyDescent="0.35">
      <c r="A100" s="120">
        <v>94</v>
      </c>
      <c r="B100" s="18">
        <v>38441</v>
      </c>
      <c r="C100" s="121">
        <v>0.58293981481481483</v>
      </c>
      <c r="D100" s="121">
        <v>0.58702546296296299</v>
      </c>
      <c r="E100" s="24">
        <v>-3276.2020000000002</v>
      </c>
      <c r="F100" s="23">
        <v>-0.37</v>
      </c>
      <c r="G100" s="24">
        <v>2304</v>
      </c>
      <c r="H100" s="23">
        <v>-1.28</v>
      </c>
      <c r="I100" s="122">
        <f t="shared" si="9"/>
        <v>-1.4219626736111113</v>
      </c>
      <c r="J100" s="22">
        <f t="shared" si="10"/>
        <v>-1.2707200000000001</v>
      </c>
      <c r="K100" s="123">
        <f t="shared" si="11"/>
        <v>-2927.7388800000003</v>
      </c>
      <c r="L100" s="210">
        <f t="shared" si="12"/>
        <v>-0.15124267361111121</v>
      </c>
      <c r="M100" s="123">
        <f t="shared" si="13"/>
        <v>-348.46311999999989</v>
      </c>
      <c r="N100" s="142">
        <f t="shared" si="14"/>
        <v>0.11902124276875398</v>
      </c>
      <c r="O100" s="116"/>
      <c r="P100" s="116"/>
      <c r="Q100" s="124"/>
      <c r="R100" s="124"/>
      <c r="S100" s="124"/>
      <c r="T100" s="190">
        <f t="shared" si="15"/>
        <v>38441.584982638888</v>
      </c>
      <c r="U100" s="192">
        <f t="shared" si="17"/>
        <v>2.200000000000002E-2</v>
      </c>
      <c r="V100" s="192">
        <f t="shared" si="16"/>
        <v>0.47360000000000002</v>
      </c>
      <c r="W100" s="124"/>
    </row>
    <row r="101" spans="1:23" x14ac:dyDescent="0.35">
      <c r="A101" s="120">
        <v>95</v>
      </c>
      <c r="B101" s="18">
        <v>38441</v>
      </c>
      <c r="C101" s="121">
        <v>0.58711805555555563</v>
      </c>
      <c r="D101" s="121">
        <v>0.5917013888888889</v>
      </c>
      <c r="E101" s="24">
        <v>-3322.2069999999999</v>
      </c>
      <c r="F101" s="23">
        <v>-0.34</v>
      </c>
      <c r="G101" s="24">
        <v>2312</v>
      </c>
      <c r="H101" s="23">
        <v>-1.31</v>
      </c>
      <c r="I101" s="122">
        <f t="shared" si="9"/>
        <v>-1.4369407439446367</v>
      </c>
      <c r="J101" s="22">
        <f t="shared" si="10"/>
        <v>-1.3006900000000001</v>
      </c>
      <c r="K101" s="123">
        <f t="shared" si="11"/>
        <v>-3007.1952800000004</v>
      </c>
      <c r="L101" s="210">
        <f t="shared" si="12"/>
        <v>-0.13625074394463654</v>
      </c>
      <c r="M101" s="123">
        <f t="shared" si="13"/>
        <v>-315.01171999999951</v>
      </c>
      <c r="N101" s="142">
        <f t="shared" si="14"/>
        <v>0.10475266508133102</v>
      </c>
      <c r="O101" s="116"/>
      <c r="P101" s="116"/>
      <c r="Q101" s="124"/>
      <c r="R101" s="124"/>
      <c r="S101" s="124"/>
      <c r="T101" s="190">
        <f t="shared" si="15"/>
        <v>38441.589409722219</v>
      </c>
      <c r="U101" s="192">
        <f t="shared" si="17"/>
        <v>-9.600000000000003E-2</v>
      </c>
      <c r="V101" s="192">
        <f t="shared" si="16"/>
        <v>0.44540000000000007</v>
      </c>
      <c r="W101" s="124"/>
    </row>
    <row r="102" spans="1:23" x14ac:dyDescent="0.35">
      <c r="A102" s="120">
        <v>96</v>
      </c>
      <c r="B102" s="18">
        <v>38441</v>
      </c>
      <c r="C102" s="121">
        <v>0.59177083333333336</v>
      </c>
      <c r="D102" s="121">
        <v>0.59547453703703701</v>
      </c>
      <c r="E102" s="24">
        <v>-3399.692</v>
      </c>
      <c r="F102" s="23">
        <v>-0.31</v>
      </c>
      <c r="G102" s="24">
        <v>2321</v>
      </c>
      <c r="H102" s="23">
        <v>-1.35</v>
      </c>
      <c r="I102" s="122">
        <f t="shared" si="9"/>
        <v>-1.4647531236535976</v>
      </c>
      <c r="J102" s="22">
        <f t="shared" si="10"/>
        <v>-1.3406500000000001</v>
      </c>
      <c r="K102" s="123">
        <f t="shared" si="11"/>
        <v>-3111.6486500000001</v>
      </c>
      <c r="L102" s="210">
        <f t="shared" si="12"/>
        <v>-0.12410312365359744</v>
      </c>
      <c r="M102" s="123">
        <f t="shared" si="13"/>
        <v>-288.04334999999992</v>
      </c>
      <c r="N102" s="142">
        <f t="shared" si="14"/>
        <v>9.2569368331479163E-2</v>
      </c>
      <c r="O102" s="116"/>
      <c r="P102" s="116"/>
      <c r="Q102" s="124"/>
      <c r="R102" s="124"/>
      <c r="S102" s="124"/>
      <c r="T102" s="190">
        <f t="shared" si="15"/>
        <v>38441.593622685192</v>
      </c>
      <c r="U102" s="192">
        <f t="shared" si="17"/>
        <v>-0.10199999999999998</v>
      </c>
      <c r="V102" s="192">
        <f t="shared" si="16"/>
        <v>0.41850000000000004</v>
      </c>
      <c r="W102" s="124"/>
    </row>
    <row r="103" spans="1:23" x14ac:dyDescent="0.35">
      <c r="A103" s="125">
        <v>97</v>
      </c>
      <c r="B103" s="126">
        <v>38441</v>
      </c>
      <c r="C103" s="127">
        <v>0.5955555555555555</v>
      </c>
      <c r="D103" s="127">
        <v>0.59898148148148145</v>
      </c>
      <c r="E103" s="128">
        <v>-3524.7979999999998</v>
      </c>
      <c r="F103" s="129">
        <v>-0.29000000000000004</v>
      </c>
      <c r="G103" s="128">
        <v>2327</v>
      </c>
      <c r="H103" s="129">
        <v>-1.38</v>
      </c>
      <c r="I103" s="130">
        <f t="shared" si="9"/>
        <v>-1.5147391491190374</v>
      </c>
      <c r="J103" s="36">
        <f t="shared" si="10"/>
        <v>-1.3706199999999999</v>
      </c>
      <c r="K103" s="131">
        <f t="shared" si="11"/>
        <v>-3189.4327399999997</v>
      </c>
      <c r="L103" s="211">
        <f t="shared" si="12"/>
        <v>-0.14411914911903745</v>
      </c>
      <c r="M103" s="131">
        <f t="shared" si="13"/>
        <v>-335.36526000000003</v>
      </c>
      <c r="N103" s="143">
        <f t="shared" si="14"/>
        <v>0.10514887358935184</v>
      </c>
      <c r="O103" s="118"/>
      <c r="P103" s="118"/>
      <c r="Q103" s="119"/>
      <c r="R103" s="119"/>
      <c r="S103" s="119"/>
      <c r="T103" s="197">
        <f t="shared" si="15"/>
        <v>38441.597268518519</v>
      </c>
      <c r="U103" s="198">
        <f t="shared" si="17"/>
        <v>-0.11799999999999999</v>
      </c>
      <c r="V103" s="198">
        <f t="shared" si="16"/>
        <v>0.4002</v>
      </c>
      <c r="W103" s="119"/>
    </row>
    <row r="104" spans="1:23" x14ac:dyDescent="0.35">
      <c r="A104" s="120">
        <v>98</v>
      </c>
      <c r="B104" s="18">
        <v>38482</v>
      </c>
      <c r="C104" s="132">
        <v>0.40668981481481481</v>
      </c>
      <c r="D104" s="132">
        <v>0.41092592592592592</v>
      </c>
      <c r="E104" s="24">
        <v>2672.6320000000001</v>
      </c>
      <c r="F104" s="23">
        <v>-0.87</v>
      </c>
      <c r="G104" s="24">
        <v>2159</v>
      </c>
      <c r="H104" s="23">
        <v>1</v>
      </c>
      <c r="I104" s="122">
        <f t="shared" si="9"/>
        <v>1.2379027327466421</v>
      </c>
      <c r="J104" s="22">
        <f t="shared" si="10"/>
        <v>1.0069999999999999</v>
      </c>
      <c r="K104" s="123">
        <f t="shared" si="11"/>
        <v>2174.1129999999998</v>
      </c>
      <c r="L104" s="210">
        <f t="shared" si="12"/>
        <v>0.23090273274664219</v>
      </c>
      <c r="M104" s="123">
        <f t="shared" si="13"/>
        <v>498.51900000000023</v>
      </c>
      <c r="N104" s="142">
        <f t="shared" si="14"/>
        <v>0.22929764920222651</v>
      </c>
      <c r="O104" s="116"/>
      <c r="P104" s="116"/>
      <c r="Q104" s="124"/>
      <c r="R104" s="124"/>
      <c r="S104" s="124"/>
      <c r="T104" s="190">
        <f t="shared" si="15"/>
        <v>38482.408807870372</v>
      </c>
      <c r="U104" s="192">
        <f t="shared" si="17"/>
        <v>-0.12199999999999989</v>
      </c>
      <c r="V104" s="192">
        <f t="shared" si="16"/>
        <v>-0.87</v>
      </c>
      <c r="W104" s="124"/>
    </row>
    <row r="105" spans="1:23" x14ac:dyDescent="0.35">
      <c r="A105" s="120">
        <v>99</v>
      </c>
      <c r="B105" s="18">
        <v>38482</v>
      </c>
      <c r="C105" s="132">
        <v>0.41155092592592601</v>
      </c>
      <c r="D105" s="132">
        <v>0.41547453703703707</v>
      </c>
      <c r="E105" s="24">
        <v>2642.306</v>
      </c>
      <c r="F105" s="23">
        <v>-0.88</v>
      </c>
      <c r="G105" s="24">
        <v>2157</v>
      </c>
      <c r="H105" s="23">
        <v>1.05</v>
      </c>
      <c r="I105" s="122">
        <f t="shared" si="9"/>
        <v>1.2249911914696339</v>
      </c>
      <c r="J105" s="22">
        <f t="shared" si="10"/>
        <v>1.0569500000000001</v>
      </c>
      <c r="K105" s="123">
        <f t="shared" si="11"/>
        <v>2279.8411500000002</v>
      </c>
      <c r="L105" s="210">
        <f t="shared" si="12"/>
        <v>0.16804119146963381</v>
      </c>
      <c r="M105" s="123">
        <f t="shared" si="13"/>
        <v>362.46484999999984</v>
      </c>
      <c r="N105" s="142">
        <f t="shared" si="14"/>
        <v>0.15898688818736331</v>
      </c>
      <c r="O105" s="116"/>
      <c r="P105" s="116"/>
      <c r="Q105" s="124"/>
      <c r="R105" s="124"/>
      <c r="S105" s="124"/>
      <c r="T105" s="190">
        <f t="shared" si="15"/>
        <v>38482.41351273148</v>
      </c>
      <c r="U105" s="192">
        <f t="shared" si="17"/>
        <v>-0.12200000000000011</v>
      </c>
      <c r="V105" s="192">
        <f t="shared" si="16"/>
        <v>-0.92400000000000004</v>
      </c>
      <c r="W105" s="124"/>
    </row>
    <row r="106" spans="1:23" x14ac:dyDescent="0.35">
      <c r="A106" s="120">
        <v>100</v>
      </c>
      <c r="B106" s="18">
        <v>38482</v>
      </c>
      <c r="C106" s="132">
        <v>0.43126157407407417</v>
      </c>
      <c r="D106" s="132">
        <v>0.43729166666666663</v>
      </c>
      <c r="E106" s="24">
        <v>2507.134</v>
      </c>
      <c r="F106" s="23">
        <v>-0.92999999999999994</v>
      </c>
      <c r="G106" s="24">
        <v>2142</v>
      </c>
      <c r="H106" s="23">
        <v>1.06</v>
      </c>
      <c r="I106" s="122">
        <f t="shared" si="9"/>
        <v>1.1704640522875818</v>
      </c>
      <c r="J106" s="22">
        <f t="shared" si="10"/>
        <v>1.06694</v>
      </c>
      <c r="K106" s="123">
        <f t="shared" si="11"/>
        <v>2285.3854799999999</v>
      </c>
      <c r="L106" s="210">
        <f t="shared" si="12"/>
        <v>0.10352405228758177</v>
      </c>
      <c r="M106" s="123">
        <f t="shared" si="13"/>
        <v>221.7485200000001</v>
      </c>
      <c r="N106" s="142">
        <f t="shared" si="14"/>
        <v>9.7028935354923185E-2</v>
      </c>
      <c r="O106" s="116"/>
      <c r="P106" s="116"/>
      <c r="Q106" s="124"/>
      <c r="R106" s="124"/>
      <c r="S106" s="124"/>
      <c r="T106" s="190">
        <f t="shared" si="15"/>
        <v>38482.43427662037</v>
      </c>
      <c r="U106" s="192">
        <f t="shared" si="17"/>
        <v>0</v>
      </c>
      <c r="V106" s="192">
        <f t="shared" si="16"/>
        <v>-0.98580000000000001</v>
      </c>
      <c r="W106" s="124"/>
    </row>
    <row r="107" spans="1:23" x14ac:dyDescent="0.35">
      <c r="A107" s="120">
        <v>101</v>
      </c>
      <c r="B107" s="18">
        <v>38482</v>
      </c>
      <c r="C107" s="132">
        <v>0.4425347222222219</v>
      </c>
      <c r="D107" s="132">
        <v>0.44767361111111081</v>
      </c>
      <c r="E107" s="24">
        <v>2309.9369999999999</v>
      </c>
      <c r="F107" s="23">
        <v>-0.91999999999999993</v>
      </c>
      <c r="G107" s="24">
        <v>2145</v>
      </c>
      <c r="H107" s="23">
        <v>0.98</v>
      </c>
      <c r="I107" s="122">
        <f t="shared" si="9"/>
        <v>1.0768937062937063</v>
      </c>
      <c r="J107" s="22">
        <f t="shared" si="10"/>
        <v>0.98702000000000001</v>
      </c>
      <c r="K107" s="123">
        <f t="shared" si="11"/>
        <v>2117.1579000000002</v>
      </c>
      <c r="L107" s="210">
        <f t="shared" si="12"/>
        <v>8.9873706293706279E-2</v>
      </c>
      <c r="M107" s="123">
        <f t="shared" si="13"/>
        <v>192.77909999999974</v>
      </c>
      <c r="N107" s="142">
        <f t="shared" si="14"/>
        <v>9.1055608086671153E-2</v>
      </c>
      <c r="O107" s="116"/>
      <c r="P107" s="116"/>
      <c r="Q107" s="124"/>
      <c r="R107" s="124"/>
      <c r="S107" s="124"/>
      <c r="T107" s="190">
        <f t="shared" si="15"/>
        <v>38482.445104166662</v>
      </c>
      <c r="U107" s="192">
        <f t="shared" si="17"/>
        <v>1.4000000000000123E-2</v>
      </c>
      <c r="V107" s="192">
        <f t="shared" si="16"/>
        <v>-0.90159999999999996</v>
      </c>
      <c r="W107" s="124"/>
    </row>
    <row r="108" spans="1:23" x14ac:dyDescent="0.35">
      <c r="A108" s="120">
        <v>102</v>
      </c>
      <c r="B108" s="18">
        <v>38482</v>
      </c>
      <c r="C108" s="132">
        <v>0.45144675925925892</v>
      </c>
      <c r="D108" s="132">
        <v>0.45777777777777751</v>
      </c>
      <c r="E108" s="24">
        <v>2024.221</v>
      </c>
      <c r="F108" s="23">
        <v>-0.9</v>
      </c>
      <c r="G108" s="24">
        <v>2151</v>
      </c>
      <c r="H108" s="23">
        <v>0.75</v>
      </c>
      <c r="I108" s="122">
        <f t="shared" si="9"/>
        <v>0.94106043700604369</v>
      </c>
      <c r="J108" s="22">
        <f t="shared" si="10"/>
        <v>0.75724999999999998</v>
      </c>
      <c r="K108" s="123">
        <f t="shared" si="11"/>
        <v>1628.84475</v>
      </c>
      <c r="L108" s="210">
        <f t="shared" si="12"/>
        <v>0.18381043700604371</v>
      </c>
      <c r="M108" s="123">
        <f t="shared" si="13"/>
        <v>395.37625000000003</v>
      </c>
      <c r="N108" s="142">
        <f t="shared" si="14"/>
        <v>0.24273415253356714</v>
      </c>
      <c r="O108" s="116"/>
      <c r="P108" s="116"/>
      <c r="Q108" s="124"/>
      <c r="R108" s="124"/>
      <c r="S108" s="124"/>
      <c r="T108" s="190">
        <f t="shared" si="15"/>
        <v>38482.454612268521</v>
      </c>
      <c r="U108" s="192">
        <f t="shared" si="17"/>
        <v>3.5999999999999921E-2</v>
      </c>
      <c r="V108" s="192">
        <f t="shared" si="16"/>
        <v>-0.67500000000000004</v>
      </c>
      <c r="W108" s="124"/>
    </row>
    <row r="109" spans="1:23" x14ac:dyDescent="0.35">
      <c r="A109" s="120">
        <v>103</v>
      </c>
      <c r="B109" s="18">
        <v>38482</v>
      </c>
      <c r="C109" s="132">
        <v>0.45873842592592562</v>
      </c>
      <c r="D109" s="132">
        <v>0.46458333333333302</v>
      </c>
      <c r="E109" s="24">
        <v>1695.3510000000001</v>
      </c>
      <c r="F109" s="23">
        <v>-0.87</v>
      </c>
      <c r="G109" s="24">
        <v>2159</v>
      </c>
      <c r="H109" s="23">
        <v>0.69</v>
      </c>
      <c r="I109" s="122">
        <f t="shared" si="9"/>
        <v>0.78524826308476148</v>
      </c>
      <c r="J109" s="22">
        <f t="shared" si="10"/>
        <v>0.69730999999999999</v>
      </c>
      <c r="K109" s="123">
        <f t="shared" si="11"/>
        <v>1505.4922899999999</v>
      </c>
      <c r="L109" s="210">
        <f t="shared" si="12"/>
        <v>8.7938263084761492E-2</v>
      </c>
      <c r="M109" s="123">
        <f t="shared" si="13"/>
        <v>189.8587100000002</v>
      </c>
      <c r="N109" s="142">
        <f t="shared" si="14"/>
        <v>0.1261107155852656</v>
      </c>
      <c r="O109" s="116"/>
      <c r="P109" s="116"/>
      <c r="Q109" s="124"/>
      <c r="R109" s="124"/>
      <c r="S109" s="124"/>
      <c r="T109" s="190">
        <f t="shared" si="15"/>
        <v>38482.461660879635</v>
      </c>
      <c r="U109" s="192">
        <f t="shared" si="17"/>
        <v>5.1999999999999935E-2</v>
      </c>
      <c r="V109" s="192">
        <f t="shared" si="16"/>
        <v>-0.60029999999999994</v>
      </c>
      <c r="W109" s="124"/>
    </row>
    <row r="110" spans="1:23" x14ac:dyDescent="0.35">
      <c r="A110" s="120">
        <v>104</v>
      </c>
      <c r="B110" s="18">
        <v>38482</v>
      </c>
      <c r="C110" s="132">
        <v>0.46471064814814789</v>
      </c>
      <c r="D110" s="132">
        <v>0.47086805555555522</v>
      </c>
      <c r="E110" s="24">
        <v>1305.297</v>
      </c>
      <c r="F110" s="23">
        <v>-0.80999999999999994</v>
      </c>
      <c r="G110" s="24">
        <v>2177</v>
      </c>
      <c r="H110" s="23">
        <v>0.51</v>
      </c>
      <c r="I110" s="122">
        <f t="shared" si="9"/>
        <v>0.59958520900321544</v>
      </c>
      <c r="J110" s="22">
        <f t="shared" si="10"/>
        <v>0.51749000000000001</v>
      </c>
      <c r="K110" s="123">
        <f t="shared" si="11"/>
        <v>1126.57573</v>
      </c>
      <c r="L110" s="210">
        <f t="shared" si="12"/>
        <v>8.209520900321543E-2</v>
      </c>
      <c r="M110" s="123">
        <f t="shared" si="13"/>
        <v>178.72127</v>
      </c>
      <c r="N110" s="142">
        <f t="shared" si="14"/>
        <v>0.1586411505598474</v>
      </c>
      <c r="O110" s="116"/>
      <c r="P110" s="116"/>
      <c r="Q110" s="124"/>
      <c r="R110" s="124"/>
      <c r="S110" s="124"/>
      <c r="T110" s="190">
        <f t="shared" si="15"/>
        <v>38482.467789351853</v>
      </c>
      <c r="U110" s="192">
        <f t="shared" si="17"/>
        <v>5.8000000000000052E-2</v>
      </c>
      <c r="V110" s="192">
        <f t="shared" si="16"/>
        <v>-0.41309999999999997</v>
      </c>
      <c r="W110" s="124"/>
    </row>
    <row r="111" spans="1:23" x14ac:dyDescent="0.35">
      <c r="A111" s="120">
        <v>105</v>
      </c>
      <c r="B111" s="18">
        <v>38482</v>
      </c>
      <c r="C111" s="132">
        <v>0.47100694444444413</v>
      </c>
      <c r="D111" s="132">
        <v>0.47577546296296269</v>
      </c>
      <c r="E111" s="24">
        <v>738.39</v>
      </c>
      <c r="F111" s="23">
        <v>-0.75</v>
      </c>
      <c r="G111" s="24">
        <v>2194</v>
      </c>
      <c r="H111" s="23">
        <v>0.38</v>
      </c>
      <c r="I111" s="122">
        <f t="shared" si="9"/>
        <v>0.33654968094804011</v>
      </c>
      <c r="J111" s="22">
        <f t="shared" si="10"/>
        <v>0.38762000000000002</v>
      </c>
      <c r="K111" s="123">
        <f t="shared" si="11"/>
        <v>850.43828000000008</v>
      </c>
      <c r="L111" s="210">
        <f t="shared" si="12"/>
        <v>-5.1070319051959912E-2</v>
      </c>
      <c r="M111" s="123">
        <f t="shared" si="13"/>
        <v>-112.04828000000009</v>
      </c>
      <c r="N111" s="142">
        <f t="shared" si="14"/>
        <v>-0.1317535706412464</v>
      </c>
      <c r="O111" s="116"/>
      <c r="P111" s="116"/>
      <c r="Q111" s="124"/>
      <c r="R111" s="124"/>
      <c r="S111" s="124"/>
      <c r="T111" s="190">
        <f t="shared" si="15"/>
        <v>38482.473391203697</v>
      </c>
      <c r="U111" s="192">
        <f t="shared" si="17"/>
        <v>5.9999999999999942E-2</v>
      </c>
      <c r="V111" s="192">
        <f t="shared" si="16"/>
        <v>-0.28500000000000003</v>
      </c>
      <c r="W111" s="124"/>
    </row>
    <row r="112" spans="1:23" x14ac:dyDescent="0.35">
      <c r="A112" s="120">
        <v>106</v>
      </c>
      <c r="B112" s="18">
        <v>38482</v>
      </c>
      <c r="C112" s="132">
        <v>0.47641203703703672</v>
      </c>
      <c r="D112" s="132">
        <v>0.48400462962962931</v>
      </c>
      <c r="E112" s="24">
        <v>-183.28899999999999</v>
      </c>
      <c r="F112" s="23">
        <v>-0.66</v>
      </c>
      <c r="G112" s="24">
        <v>2220</v>
      </c>
      <c r="H112" s="23">
        <v>0.05</v>
      </c>
      <c r="I112" s="122">
        <f t="shared" si="9"/>
        <v>-8.2562612612612607E-2</v>
      </c>
      <c r="J112" s="22">
        <f t="shared" si="10"/>
        <v>5.7950000000000002E-2</v>
      </c>
      <c r="K112" s="123">
        <f t="shared" si="11"/>
        <v>128.649</v>
      </c>
      <c r="L112" s="210">
        <f t="shared" si="12"/>
        <v>-0.14051261261261261</v>
      </c>
      <c r="M112" s="123">
        <f t="shared" si="13"/>
        <v>-311.93799999999999</v>
      </c>
      <c r="N112" s="142">
        <f t="shared" si="14"/>
        <v>-2.4247215291218742</v>
      </c>
      <c r="O112" s="116"/>
      <c r="P112" s="116"/>
      <c r="Q112" s="124"/>
      <c r="R112" s="124"/>
      <c r="S112" s="124"/>
      <c r="T112" s="190">
        <f t="shared" si="15"/>
        <v>38482.480208333334</v>
      </c>
      <c r="U112" s="192">
        <f t="shared" si="17"/>
        <v>5.8000000000000052E-2</v>
      </c>
      <c r="V112" s="192">
        <f t="shared" si="16"/>
        <v>-3.3000000000000002E-2</v>
      </c>
      <c r="W112" s="124"/>
    </row>
    <row r="113" spans="1:23" x14ac:dyDescent="0.35">
      <c r="A113" s="120">
        <v>107</v>
      </c>
      <c r="B113" s="18">
        <v>38482</v>
      </c>
      <c r="C113" s="132">
        <v>0.48407407407407377</v>
      </c>
      <c r="D113" s="132">
        <v>0.48972222222222195</v>
      </c>
      <c r="E113" s="24">
        <v>-890.27700000000004</v>
      </c>
      <c r="F113" s="23">
        <v>-0.61</v>
      </c>
      <c r="G113" s="24">
        <v>2234</v>
      </c>
      <c r="H113" s="23">
        <v>-0.32</v>
      </c>
      <c r="I113" s="122">
        <f t="shared" si="9"/>
        <v>-0.39851253357206806</v>
      </c>
      <c r="J113" s="22">
        <f t="shared" si="10"/>
        <v>-0.31168000000000001</v>
      </c>
      <c r="K113" s="123">
        <f t="shared" si="11"/>
        <v>-696.29312000000004</v>
      </c>
      <c r="L113" s="210">
        <f t="shared" si="12"/>
        <v>-8.6832533572068049E-2</v>
      </c>
      <c r="M113" s="123">
        <f t="shared" si="13"/>
        <v>-193.98388</v>
      </c>
      <c r="N113" s="142">
        <f t="shared" si="14"/>
        <v>0.27859514108081374</v>
      </c>
      <c r="O113" s="116"/>
      <c r="P113" s="116"/>
      <c r="Q113" s="124"/>
      <c r="R113" s="124"/>
      <c r="S113" s="124"/>
      <c r="T113" s="190">
        <f t="shared" si="15"/>
        <v>38482.486898148149</v>
      </c>
      <c r="U113" s="192">
        <f t="shared" si="17"/>
        <v>5.3999999999999937E-2</v>
      </c>
      <c r="V113" s="192">
        <f t="shared" si="16"/>
        <v>0.19520000000000001</v>
      </c>
      <c r="W113" s="124"/>
    </row>
    <row r="114" spans="1:23" x14ac:dyDescent="0.35">
      <c r="A114" s="120">
        <v>108</v>
      </c>
      <c r="B114" s="18">
        <v>38482</v>
      </c>
      <c r="C114" s="132">
        <v>0.48976851851851821</v>
      </c>
      <c r="D114" s="132">
        <v>0.49369212962962938</v>
      </c>
      <c r="E114" s="24">
        <v>-1418.9269999999999</v>
      </c>
      <c r="F114" s="23">
        <v>-0.57000000000000006</v>
      </c>
      <c r="G114" s="24">
        <v>2246</v>
      </c>
      <c r="H114" s="23">
        <v>-0.49</v>
      </c>
      <c r="I114" s="122">
        <f t="shared" si="9"/>
        <v>-0.6317573463935886</v>
      </c>
      <c r="J114" s="22">
        <f t="shared" si="10"/>
        <v>-0.48150999999999999</v>
      </c>
      <c r="K114" s="123">
        <f t="shared" si="11"/>
        <v>-1081.47146</v>
      </c>
      <c r="L114" s="210">
        <f t="shared" si="12"/>
        <v>-0.15024734639358861</v>
      </c>
      <c r="M114" s="123">
        <f t="shared" si="13"/>
        <v>-337.45553999999993</v>
      </c>
      <c r="N114" s="142">
        <f t="shared" si="14"/>
        <v>0.3120336989752831</v>
      </c>
      <c r="O114" s="116"/>
      <c r="P114" s="116"/>
      <c r="Q114" s="124"/>
      <c r="R114" s="124"/>
      <c r="S114" s="124"/>
      <c r="T114" s="190">
        <f t="shared" si="15"/>
        <v>38482.491730324073</v>
      </c>
      <c r="U114" s="192">
        <f t="shared" si="17"/>
        <v>4.0000000000000036E-2</v>
      </c>
      <c r="V114" s="192">
        <f t="shared" si="16"/>
        <v>0.27930000000000005</v>
      </c>
      <c r="W114" s="124"/>
    </row>
    <row r="115" spans="1:23" x14ac:dyDescent="0.35">
      <c r="A115" s="120">
        <v>109</v>
      </c>
      <c r="B115" s="18">
        <v>38482</v>
      </c>
      <c r="C115" s="132">
        <v>0.49375000000000002</v>
      </c>
      <c r="D115" s="132">
        <v>0.49858796296296271</v>
      </c>
      <c r="E115" s="24">
        <v>-1770.931</v>
      </c>
      <c r="F115" s="23">
        <v>-0.52</v>
      </c>
      <c r="G115" s="24">
        <v>2260</v>
      </c>
      <c r="H115" s="23">
        <v>-0.63</v>
      </c>
      <c r="I115" s="122">
        <f t="shared" si="9"/>
        <v>-0.78359778761061949</v>
      </c>
      <c r="J115" s="22">
        <f t="shared" si="10"/>
        <v>-0.62136999999999998</v>
      </c>
      <c r="K115" s="123">
        <f t="shared" si="11"/>
        <v>-1404.2962</v>
      </c>
      <c r="L115" s="210">
        <f t="shared" si="12"/>
        <v>-0.16222778761061951</v>
      </c>
      <c r="M115" s="123">
        <f t="shared" si="13"/>
        <v>-366.63480000000004</v>
      </c>
      <c r="N115" s="142">
        <f t="shared" si="14"/>
        <v>0.26108081756541107</v>
      </c>
      <c r="O115" s="116"/>
      <c r="P115" s="116"/>
      <c r="Q115" s="124"/>
      <c r="R115" s="124"/>
      <c r="S115" s="124"/>
      <c r="T115" s="190">
        <f t="shared" si="15"/>
        <v>38482.496168981481</v>
      </c>
      <c r="U115" s="192">
        <f t="shared" si="17"/>
        <v>3.5999999999999921E-2</v>
      </c>
      <c r="V115" s="192">
        <f t="shared" si="16"/>
        <v>0.3276</v>
      </c>
      <c r="W115" s="124"/>
    </row>
    <row r="116" spans="1:23" x14ac:dyDescent="0.35">
      <c r="A116" s="120">
        <v>110</v>
      </c>
      <c r="B116" s="18">
        <v>38482</v>
      </c>
      <c r="C116" s="132">
        <v>0.49863425925925897</v>
      </c>
      <c r="D116" s="132">
        <v>0.50280092592592573</v>
      </c>
      <c r="E116" s="24">
        <v>-1967.2149999999999</v>
      </c>
      <c r="F116" s="23">
        <v>-0.48</v>
      </c>
      <c r="G116" s="24">
        <v>2272</v>
      </c>
      <c r="H116" s="23">
        <v>-0.66</v>
      </c>
      <c r="I116" s="122">
        <f t="shared" si="9"/>
        <v>-0.86585167253521123</v>
      </c>
      <c r="J116" s="22">
        <f t="shared" si="10"/>
        <v>-0.65134000000000003</v>
      </c>
      <c r="K116" s="123">
        <f t="shared" si="11"/>
        <v>-1479.84448</v>
      </c>
      <c r="L116" s="210">
        <f t="shared" si="12"/>
        <v>-0.2145116725352112</v>
      </c>
      <c r="M116" s="123">
        <f t="shared" si="13"/>
        <v>-487.37051999999994</v>
      </c>
      <c r="N116" s="142">
        <f t="shared" si="14"/>
        <v>0.32933901270490257</v>
      </c>
      <c r="O116" s="116"/>
      <c r="P116" s="116"/>
      <c r="Q116" s="124"/>
      <c r="R116" s="124"/>
      <c r="S116" s="124"/>
      <c r="T116" s="190">
        <f t="shared" si="15"/>
        <v>38482.500717592593</v>
      </c>
      <c r="U116" s="192">
        <f t="shared" si="17"/>
        <v>3.4000000000000086E-2</v>
      </c>
      <c r="V116" s="192">
        <f t="shared" si="16"/>
        <v>0.31680000000000003</v>
      </c>
      <c r="W116" s="124"/>
    </row>
    <row r="117" spans="1:23" x14ac:dyDescent="0.35">
      <c r="A117" s="120">
        <v>111</v>
      </c>
      <c r="B117" s="18">
        <v>38482</v>
      </c>
      <c r="C117" s="132">
        <v>0.50300925925925899</v>
      </c>
      <c r="D117" s="132">
        <v>0.50630787037037006</v>
      </c>
      <c r="E117" s="24">
        <v>-2335.7660000000001</v>
      </c>
      <c r="F117" s="23">
        <v>-0.46</v>
      </c>
      <c r="G117" s="24">
        <v>2278</v>
      </c>
      <c r="H117" s="23">
        <v>-0.83</v>
      </c>
      <c r="I117" s="122">
        <f t="shared" si="9"/>
        <v>-1.025358208955224</v>
      </c>
      <c r="J117" s="22">
        <f t="shared" si="10"/>
        <v>-0.82116999999999996</v>
      </c>
      <c r="K117" s="123">
        <f t="shared" si="11"/>
        <v>-1870.6252599999998</v>
      </c>
      <c r="L117" s="210">
        <f t="shared" si="12"/>
        <v>-0.20418820895522405</v>
      </c>
      <c r="M117" s="123">
        <f t="shared" si="13"/>
        <v>-465.14074000000028</v>
      </c>
      <c r="N117" s="142">
        <f t="shared" si="14"/>
        <v>0.24865522237201071</v>
      </c>
      <c r="O117" s="116"/>
      <c r="P117" s="116"/>
      <c r="Q117" s="124"/>
      <c r="R117" s="124"/>
      <c r="S117" s="124"/>
      <c r="T117" s="190">
        <f t="shared" si="15"/>
        <v>38482.504658564816</v>
      </c>
      <c r="U117" s="192">
        <f t="shared" si="17"/>
        <v>3.6000000000000032E-2</v>
      </c>
      <c r="V117" s="192">
        <f t="shared" si="16"/>
        <v>0.38179999999999997</v>
      </c>
      <c r="W117" s="124"/>
    </row>
    <row r="118" spans="1:23" x14ac:dyDescent="0.35">
      <c r="A118" s="120">
        <v>112</v>
      </c>
      <c r="B118" s="18">
        <v>38482</v>
      </c>
      <c r="C118" s="132">
        <v>0.50723379629629595</v>
      </c>
      <c r="D118" s="132">
        <v>0.51120370370370338</v>
      </c>
      <c r="E118" s="24">
        <v>-2599.2040000000002</v>
      </c>
      <c r="F118" s="23">
        <v>-0.43000000000000005</v>
      </c>
      <c r="G118" s="24">
        <v>2286</v>
      </c>
      <c r="H118" s="23">
        <v>-0.94</v>
      </c>
      <c r="I118" s="122">
        <f t="shared" si="9"/>
        <v>-1.1370096237970255</v>
      </c>
      <c r="J118" s="22">
        <f t="shared" si="10"/>
        <v>-0.93105999999999989</v>
      </c>
      <c r="K118" s="123">
        <f t="shared" si="11"/>
        <v>-2128.4031599999998</v>
      </c>
      <c r="L118" s="210">
        <f t="shared" si="12"/>
        <v>-0.20594962379702564</v>
      </c>
      <c r="M118" s="123">
        <f t="shared" si="13"/>
        <v>-470.80084000000033</v>
      </c>
      <c r="N118" s="142">
        <f t="shared" si="14"/>
        <v>0.22119908899214394</v>
      </c>
      <c r="O118" s="116"/>
      <c r="P118" s="116"/>
      <c r="Q118" s="124"/>
      <c r="R118" s="124"/>
      <c r="S118" s="124"/>
      <c r="T118" s="190">
        <f t="shared" si="15"/>
        <v>38482.509218750005</v>
      </c>
      <c r="U118" s="192">
        <f t="shared" si="17"/>
        <v>3.5999999999999976E-2</v>
      </c>
      <c r="V118" s="192">
        <f t="shared" si="16"/>
        <v>0.4042</v>
      </c>
      <c r="W118" s="124"/>
    </row>
    <row r="119" spans="1:23" x14ac:dyDescent="0.35">
      <c r="A119" s="120">
        <v>113</v>
      </c>
      <c r="B119" s="18">
        <v>38482</v>
      </c>
      <c r="C119" s="132">
        <v>0.51140046296296271</v>
      </c>
      <c r="D119" s="132">
        <v>0.51472222222222186</v>
      </c>
      <c r="E119" s="24">
        <v>-2713.5349999999999</v>
      </c>
      <c r="F119" s="23">
        <v>-0.4</v>
      </c>
      <c r="G119" s="24">
        <v>2295</v>
      </c>
      <c r="H119" s="23">
        <v>-0.97</v>
      </c>
      <c r="I119" s="122">
        <f t="shared" si="9"/>
        <v>-1.1823681917211328</v>
      </c>
      <c r="J119" s="22">
        <f t="shared" si="10"/>
        <v>-0.96102999999999994</v>
      </c>
      <c r="K119" s="123">
        <f t="shared" si="11"/>
        <v>-2205.56385</v>
      </c>
      <c r="L119" s="210">
        <f t="shared" si="12"/>
        <v>-0.22133819172113289</v>
      </c>
      <c r="M119" s="123">
        <f t="shared" si="13"/>
        <v>-507.97114999999985</v>
      </c>
      <c r="N119" s="142">
        <f t="shared" si="14"/>
        <v>0.23031350917362917</v>
      </c>
      <c r="O119" s="116"/>
      <c r="P119" s="116"/>
      <c r="Q119" s="124"/>
      <c r="R119" s="124"/>
      <c r="S119" s="124"/>
      <c r="T119" s="190">
        <f t="shared" si="15"/>
        <v>38482.513061342594</v>
      </c>
      <c r="U119" s="192">
        <f t="shared" si="17"/>
        <v>5.1999999999999991E-2</v>
      </c>
      <c r="V119" s="192">
        <f t="shared" si="16"/>
        <v>0.38800000000000001</v>
      </c>
      <c r="W119" s="124"/>
    </row>
    <row r="120" spans="1:23" x14ac:dyDescent="0.35">
      <c r="A120" s="120">
        <v>114</v>
      </c>
      <c r="B120" s="18">
        <v>38482</v>
      </c>
      <c r="C120" s="132">
        <v>0.51737268518518487</v>
      </c>
      <c r="D120" s="132">
        <v>0.52135416666666634</v>
      </c>
      <c r="E120" s="24">
        <v>-2866.0439999999999</v>
      </c>
      <c r="F120" s="23">
        <v>-0.34</v>
      </c>
      <c r="G120" s="24">
        <v>2312</v>
      </c>
      <c r="H120" s="23">
        <v>-1.1100000000000001</v>
      </c>
      <c r="I120" s="122">
        <f t="shared" si="9"/>
        <v>-1.2396384083044982</v>
      </c>
      <c r="J120" s="22">
        <f t="shared" si="10"/>
        <v>-1.1008900000000001</v>
      </c>
      <c r="K120" s="123">
        <f t="shared" si="11"/>
        <v>-2545.2576800000002</v>
      </c>
      <c r="L120" s="210">
        <f t="shared" si="12"/>
        <v>-0.13874840830449808</v>
      </c>
      <c r="M120" s="123">
        <f t="shared" si="13"/>
        <v>-320.78631999999971</v>
      </c>
      <c r="N120" s="142">
        <f t="shared" si="14"/>
        <v>0.12603294453078703</v>
      </c>
      <c r="O120" s="116"/>
      <c r="P120" s="116"/>
      <c r="Q120" s="124"/>
      <c r="R120" s="124"/>
      <c r="S120" s="124"/>
      <c r="T120" s="190">
        <f t="shared" si="15"/>
        <v>38482.519363425927</v>
      </c>
      <c r="U120" s="192">
        <f t="shared" si="17"/>
        <v>5.8000000000000052E-2</v>
      </c>
      <c r="V120" s="192">
        <f t="shared" si="16"/>
        <v>0.37740000000000007</v>
      </c>
      <c r="W120" s="124"/>
    </row>
    <row r="121" spans="1:23" x14ac:dyDescent="0.35">
      <c r="A121" s="120">
        <v>115</v>
      </c>
      <c r="B121" s="18">
        <v>38482</v>
      </c>
      <c r="C121" s="132">
        <v>0.52228009259259223</v>
      </c>
      <c r="D121" s="132">
        <v>0.52505787037036999</v>
      </c>
      <c r="E121" s="24">
        <v>-2974.5459999999998</v>
      </c>
      <c r="F121" s="23">
        <v>-0.30000000000000004</v>
      </c>
      <c r="G121" s="24">
        <v>2324</v>
      </c>
      <c r="H121" s="23">
        <v>-1.19</v>
      </c>
      <c r="I121" s="122">
        <f t="shared" si="9"/>
        <v>-1.2799251290877796</v>
      </c>
      <c r="J121" s="22">
        <f t="shared" si="10"/>
        <v>-1.1808099999999999</v>
      </c>
      <c r="K121" s="123">
        <f t="shared" si="11"/>
        <v>-2744.20244</v>
      </c>
      <c r="L121" s="210">
        <f t="shared" si="12"/>
        <v>-9.9115129087779641E-2</v>
      </c>
      <c r="M121" s="123">
        <f t="shared" si="13"/>
        <v>-230.3435599999998</v>
      </c>
      <c r="N121" s="142">
        <f t="shared" si="14"/>
        <v>8.393825347666399E-2</v>
      </c>
      <c r="O121" s="116"/>
      <c r="P121" s="116"/>
      <c r="Q121" s="124"/>
      <c r="R121" s="124"/>
      <c r="S121" s="124"/>
      <c r="T121" s="190">
        <f t="shared" si="15"/>
        <v>38482.523668981477</v>
      </c>
      <c r="U121" s="192">
        <f t="shared" si="17"/>
        <v>6.5999999999999948E-2</v>
      </c>
      <c r="V121" s="192">
        <f t="shared" si="16"/>
        <v>0.35700000000000004</v>
      </c>
      <c r="W121" s="124"/>
    </row>
    <row r="122" spans="1:23" x14ac:dyDescent="0.35">
      <c r="A122" s="120">
        <v>116</v>
      </c>
      <c r="B122" s="18">
        <v>38482</v>
      </c>
      <c r="C122" s="132">
        <v>0.54214120370370333</v>
      </c>
      <c r="D122" s="132">
        <v>0.54840277777777746</v>
      </c>
      <c r="E122" s="24">
        <v>-3780.17</v>
      </c>
      <c r="F122" s="23">
        <v>-0.2</v>
      </c>
      <c r="G122" s="24">
        <v>2353</v>
      </c>
      <c r="H122" s="23">
        <v>-1.47</v>
      </c>
      <c r="I122" s="122">
        <f t="shared" si="9"/>
        <v>-1.6065320866978325</v>
      </c>
      <c r="J122" s="22">
        <f t="shared" si="10"/>
        <v>-1.4605299999999999</v>
      </c>
      <c r="K122" s="123">
        <f t="shared" si="11"/>
        <v>-3436.62709</v>
      </c>
      <c r="L122" s="210">
        <f t="shared" si="12"/>
        <v>-0.14600208669783266</v>
      </c>
      <c r="M122" s="123">
        <f t="shared" si="13"/>
        <v>-343.54291000000012</v>
      </c>
      <c r="N122" s="142">
        <f t="shared" si="14"/>
        <v>9.9965140529693061E-2</v>
      </c>
      <c r="O122" s="116"/>
      <c r="P122" s="116"/>
      <c r="Q122" s="124"/>
      <c r="R122" s="124"/>
      <c r="S122" s="124"/>
      <c r="T122" s="190">
        <f t="shared" si="15"/>
        <v>38482.545271990741</v>
      </c>
      <c r="U122" s="192">
        <f t="shared" si="17"/>
        <v>7.0000000000000034E-2</v>
      </c>
      <c r="V122" s="192">
        <f t="shared" si="16"/>
        <v>0.29399999999999998</v>
      </c>
      <c r="W122" s="124"/>
    </row>
    <row r="123" spans="1:23" x14ac:dyDescent="0.35">
      <c r="A123" s="120">
        <v>117</v>
      </c>
      <c r="B123" s="18">
        <v>38482</v>
      </c>
      <c r="C123" s="132">
        <v>0.55047453703703664</v>
      </c>
      <c r="D123" s="132">
        <v>0.55472222222222189</v>
      </c>
      <c r="E123" s="24">
        <v>-3658.386</v>
      </c>
      <c r="F123" s="23">
        <v>-0.14000000000000001</v>
      </c>
      <c r="G123" s="24">
        <v>2370</v>
      </c>
      <c r="H123" s="23">
        <v>-1.67</v>
      </c>
      <c r="I123" s="122">
        <f t="shared" si="9"/>
        <v>-1.5436227848101265</v>
      </c>
      <c r="J123" s="22">
        <f t="shared" si="10"/>
        <v>-1.6603299999999999</v>
      </c>
      <c r="K123" s="123">
        <f t="shared" si="11"/>
        <v>-3934.9820999999997</v>
      </c>
      <c r="L123" s="210">
        <f t="shared" si="12"/>
        <v>0.11670721518987337</v>
      </c>
      <c r="M123" s="123">
        <f t="shared" si="13"/>
        <v>276.59609999999975</v>
      </c>
      <c r="N123" s="142">
        <f t="shared" si="14"/>
        <v>-7.0291577692310162E-2</v>
      </c>
      <c r="O123" s="116"/>
      <c r="P123" s="116"/>
      <c r="Q123" s="124"/>
      <c r="R123" s="124"/>
      <c r="S123" s="124"/>
      <c r="T123" s="190">
        <f t="shared" si="15"/>
        <v>38482.552598379625</v>
      </c>
      <c r="U123" s="192">
        <f t="shared" si="17"/>
        <v>7.7999999999999972E-2</v>
      </c>
      <c r="V123" s="192">
        <f t="shared" si="16"/>
        <v>0.23380000000000001</v>
      </c>
      <c r="W123" s="124"/>
    </row>
    <row r="124" spans="1:23" x14ac:dyDescent="0.35">
      <c r="A124" s="120">
        <v>118</v>
      </c>
      <c r="B124" s="18">
        <v>38482</v>
      </c>
      <c r="C124" s="132">
        <v>0.5597222222222219</v>
      </c>
      <c r="D124" s="132">
        <v>0.56480324074074051</v>
      </c>
      <c r="E124" s="24">
        <v>-4063.2689999999998</v>
      </c>
      <c r="F124" s="23">
        <v>-7.0000000000000007E-2</v>
      </c>
      <c r="G124" s="24">
        <v>2390</v>
      </c>
      <c r="H124" s="23">
        <v>-1.67</v>
      </c>
      <c r="I124" s="122">
        <f t="shared" si="9"/>
        <v>-1.7001125523012552</v>
      </c>
      <c r="J124" s="22">
        <f t="shared" si="10"/>
        <v>-1.6603299999999999</v>
      </c>
      <c r="K124" s="123">
        <f t="shared" si="11"/>
        <v>-3968.1886999999997</v>
      </c>
      <c r="L124" s="210">
        <f t="shared" si="12"/>
        <v>-3.9782552301255381E-2</v>
      </c>
      <c r="M124" s="123">
        <f t="shared" si="13"/>
        <v>-95.080300000000079</v>
      </c>
      <c r="N124" s="142">
        <f t="shared" si="14"/>
        <v>2.3960629694852992E-2</v>
      </c>
      <c r="O124" s="116"/>
      <c r="P124" s="116"/>
      <c r="Q124" s="124"/>
      <c r="R124" s="124"/>
      <c r="S124" s="124"/>
      <c r="T124" s="190">
        <f t="shared" si="15"/>
        <v>38482.562262731481</v>
      </c>
      <c r="U124" s="192">
        <f t="shared" si="17"/>
        <v>7.0000000000000007E-2</v>
      </c>
      <c r="V124" s="192">
        <f t="shared" si="16"/>
        <v>0.1169</v>
      </c>
      <c r="W124" s="124"/>
    </row>
    <row r="125" spans="1:23" x14ac:dyDescent="0.35">
      <c r="A125" s="120">
        <v>119</v>
      </c>
      <c r="B125" s="18">
        <v>38482</v>
      </c>
      <c r="C125" s="132">
        <v>0.57401620370370343</v>
      </c>
      <c r="D125" s="132">
        <v>0.57857638888888863</v>
      </c>
      <c r="E125" s="24">
        <v>-4290.2160000000003</v>
      </c>
      <c r="F125" s="23">
        <v>9.9999999999999811E-3</v>
      </c>
      <c r="G125" s="24">
        <v>2413</v>
      </c>
      <c r="H125" s="23">
        <v>-1.77</v>
      </c>
      <c r="I125" s="122">
        <f t="shared" si="9"/>
        <v>-1.7779593866556156</v>
      </c>
      <c r="J125" s="22">
        <f t="shared" si="10"/>
        <v>-1.76023</v>
      </c>
      <c r="K125" s="123">
        <f t="shared" si="11"/>
        <v>-4247.4349899999997</v>
      </c>
      <c r="L125" s="210">
        <f t="shared" si="12"/>
        <v>-1.7729386655615631E-2</v>
      </c>
      <c r="M125" s="123">
        <f t="shared" si="13"/>
        <v>-42.781010000000606</v>
      </c>
      <c r="N125" s="142">
        <f t="shared" si="14"/>
        <v>1.0072198891971884E-2</v>
      </c>
      <c r="O125" s="116"/>
      <c r="P125" s="116"/>
      <c r="Q125" s="124"/>
      <c r="R125" s="124"/>
      <c r="S125" s="124"/>
      <c r="T125" s="190">
        <f t="shared" si="15"/>
        <v>38482.576296296298</v>
      </c>
      <c r="U125" s="192">
        <f t="shared" si="17"/>
        <v>6.9999999999999993E-2</v>
      </c>
      <c r="V125" s="192">
        <f t="shared" si="16"/>
        <v>-1.7699999999999966E-2</v>
      </c>
      <c r="W125" s="124"/>
    </row>
    <row r="126" spans="1:23" x14ac:dyDescent="0.35">
      <c r="A126" s="120">
        <v>120</v>
      </c>
      <c r="B126" s="18">
        <v>38482</v>
      </c>
      <c r="C126" s="132">
        <v>0.58424768518518488</v>
      </c>
      <c r="D126" s="132">
        <v>0.58984953703703669</v>
      </c>
      <c r="E126" s="24">
        <v>-4450.2759999999998</v>
      </c>
      <c r="F126" s="23">
        <v>0.09</v>
      </c>
      <c r="G126" s="24">
        <v>2436</v>
      </c>
      <c r="H126" s="23">
        <v>-1.87</v>
      </c>
      <c r="I126" s="122">
        <f t="shared" si="9"/>
        <v>-1.8268784893267651</v>
      </c>
      <c r="J126" s="22">
        <f t="shared" si="10"/>
        <v>-1.8601300000000001</v>
      </c>
      <c r="K126" s="123">
        <f t="shared" si="11"/>
        <v>-4531.2766799999999</v>
      </c>
      <c r="L126" s="210">
        <f t="shared" si="12"/>
        <v>3.3251510673234952E-2</v>
      </c>
      <c r="M126" s="123">
        <f t="shared" si="13"/>
        <v>81.000680000000102</v>
      </c>
      <c r="N126" s="142">
        <f t="shared" si="14"/>
        <v>-1.7875906884591321E-2</v>
      </c>
      <c r="O126" s="116"/>
      <c r="P126" s="116"/>
      <c r="Q126" s="124"/>
      <c r="R126" s="124"/>
      <c r="S126" s="124"/>
      <c r="T126" s="190">
        <f t="shared" si="15"/>
        <v>38482.587048611109</v>
      </c>
      <c r="U126" s="192">
        <f t="shared" si="17"/>
        <v>6.8000000000000005E-2</v>
      </c>
      <c r="V126" s="192">
        <f t="shared" si="16"/>
        <v>-0.16830000000000001</v>
      </c>
      <c r="W126" s="124"/>
    </row>
    <row r="127" spans="1:23" x14ac:dyDescent="0.35">
      <c r="A127" s="120">
        <v>121</v>
      </c>
      <c r="B127" s="18">
        <v>38482</v>
      </c>
      <c r="C127" s="132">
        <v>0.59440972222222188</v>
      </c>
      <c r="D127" s="132">
        <v>0.59958333333333302</v>
      </c>
      <c r="E127" s="24">
        <v>-4562.3019999999997</v>
      </c>
      <c r="F127" s="23">
        <v>0.15</v>
      </c>
      <c r="G127" s="24">
        <v>2454</v>
      </c>
      <c r="H127" s="23">
        <v>-1.88</v>
      </c>
      <c r="I127" s="122">
        <f t="shared" si="9"/>
        <v>-1.8591287693561531</v>
      </c>
      <c r="J127" s="22">
        <f t="shared" si="10"/>
        <v>-1.8701199999999998</v>
      </c>
      <c r="K127" s="123">
        <f t="shared" si="11"/>
        <v>-4589.2744799999991</v>
      </c>
      <c r="L127" s="210">
        <f t="shared" si="12"/>
        <v>1.0991230643846661E-2</v>
      </c>
      <c r="M127" s="123">
        <f t="shared" si="13"/>
        <v>26.97247999999945</v>
      </c>
      <c r="N127" s="142">
        <f t="shared" si="14"/>
        <v>-5.8772862938456134E-3</v>
      </c>
      <c r="O127" s="116"/>
      <c r="P127" s="116"/>
      <c r="Q127" s="124"/>
      <c r="R127" s="124"/>
      <c r="S127" s="124"/>
      <c r="T127" s="190">
        <f t="shared" si="15"/>
        <v>38482.596996527776</v>
      </c>
      <c r="U127" s="192">
        <f t="shared" si="17"/>
        <v>6.4000000000000029E-2</v>
      </c>
      <c r="V127" s="192">
        <f t="shared" si="16"/>
        <v>-0.28199999999999997</v>
      </c>
      <c r="W127" s="124"/>
    </row>
    <row r="128" spans="1:23" x14ac:dyDescent="0.35">
      <c r="A128" s="120">
        <v>122</v>
      </c>
      <c r="B128" s="18">
        <v>38482</v>
      </c>
      <c r="C128" s="132">
        <v>0.60297453703703674</v>
      </c>
      <c r="D128" s="132">
        <v>0.6082060185185183</v>
      </c>
      <c r="E128" s="24">
        <v>-4606.4040000000005</v>
      </c>
      <c r="F128" s="23">
        <v>0.21</v>
      </c>
      <c r="G128" s="24">
        <v>2471</v>
      </c>
      <c r="H128" s="23">
        <v>-1.85</v>
      </c>
      <c r="I128" s="122">
        <f t="shared" si="9"/>
        <v>-1.8641861594496156</v>
      </c>
      <c r="J128" s="22">
        <f t="shared" si="10"/>
        <v>-1.8401500000000002</v>
      </c>
      <c r="K128" s="123">
        <f t="shared" si="11"/>
        <v>-4547.0106500000002</v>
      </c>
      <c r="L128" s="210">
        <f t="shared" si="12"/>
        <v>-2.4036159449615457E-2</v>
      </c>
      <c r="M128" s="123">
        <f t="shared" si="13"/>
        <v>-59.393350000000282</v>
      </c>
      <c r="N128" s="142">
        <f t="shared" si="14"/>
        <v>1.3062065293381329E-2</v>
      </c>
      <c r="O128" s="116"/>
      <c r="P128" s="116"/>
      <c r="Q128" s="124"/>
      <c r="R128" s="124"/>
      <c r="S128" s="124"/>
      <c r="T128" s="190">
        <f t="shared" si="15"/>
        <v>38482.605590277781</v>
      </c>
      <c r="U128" s="192">
        <f t="shared" si="17"/>
        <v>6.4000000000000001E-2</v>
      </c>
      <c r="V128" s="192">
        <f t="shared" si="16"/>
        <v>-0.38850000000000001</v>
      </c>
      <c r="W128" s="124"/>
    </row>
    <row r="129" spans="1:23" x14ac:dyDescent="0.35">
      <c r="A129" s="120">
        <v>123</v>
      </c>
      <c r="B129" s="18">
        <v>38482</v>
      </c>
      <c r="C129" s="132">
        <v>0.61293981481481452</v>
      </c>
      <c r="D129" s="132">
        <v>0.61939814814814786</v>
      </c>
      <c r="E129" s="24">
        <v>-4633.1310000000003</v>
      </c>
      <c r="F129" s="23">
        <v>0.27</v>
      </c>
      <c r="G129" s="24">
        <v>2488</v>
      </c>
      <c r="H129" s="23">
        <v>-1.78</v>
      </c>
      <c r="I129" s="122">
        <f t="shared" si="9"/>
        <v>-1.862190916398714</v>
      </c>
      <c r="J129" s="22">
        <f t="shared" si="10"/>
        <v>-1.7702200000000001</v>
      </c>
      <c r="K129" s="123">
        <f t="shared" si="11"/>
        <v>-4404.3073600000007</v>
      </c>
      <c r="L129" s="210">
        <f t="shared" si="12"/>
        <v>-9.1970916398713909E-2</v>
      </c>
      <c r="M129" s="123">
        <f t="shared" si="13"/>
        <v>-228.82363999999961</v>
      </c>
      <c r="N129" s="142">
        <f t="shared" si="14"/>
        <v>5.1954512093815262E-2</v>
      </c>
      <c r="O129" s="116"/>
      <c r="P129" s="116"/>
      <c r="Q129" s="124"/>
      <c r="R129" s="124"/>
      <c r="S129" s="124"/>
      <c r="T129" s="190">
        <f t="shared" si="15"/>
        <v>38482.616168981476</v>
      </c>
      <c r="U129" s="192">
        <f t="shared" si="17"/>
        <v>5.600000000000005E-2</v>
      </c>
      <c r="V129" s="192">
        <f t="shared" si="16"/>
        <v>-0.48060000000000003</v>
      </c>
      <c r="W129" s="124"/>
    </row>
    <row r="130" spans="1:23" x14ac:dyDescent="0.35">
      <c r="A130" s="120">
        <v>124</v>
      </c>
      <c r="B130" s="18">
        <v>38482</v>
      </c>
      <c r="C130" s="132">
        <v>0.62728009259259221</v>
      </c>
      <c r="D130" s="132">
        <v>0.63106481481481458</v>
      </c>
      <c r="E130" s="24">
        <v>-4633.7560000000003</v>
      </c>
      <c r="F130" s="23">
        <v>0.33000000000000007</v>
      </c>
      <c r="G130" s="24">
        <v>2506</v>
      </c>
      <c r="H130" s="23">
        <v>-1.92</v>
      </c>
      <c r="I130" s="122">
        <f t="shared" si="9"/>
        <v>-1.8490646448523544</v>
      </c>
      <c r="J130" s="22">
        <f t="shared" si="10"/>
        <v>-1.91008</v>
      </c>
      <c r="K130" s="123">
        <f t="shared" si="11"/>
        <v>-4786.6604799999996</v>
      </c>
      <c r="L130" s="210">
        <f t="shared" si="12"/>
        <v>6.1015355147645556E-2</v>
      </c>
      <c r="M130" s="123">
        <f t="shared" si="13"/>
        <v>152.90447999999924</v>
      </c>
      <c r="N130" s="142">
        <f t="shared" si="14"/>
        <v>-3.1943874155870619E-2</v>
      </c>
      <c r="O130" s="116"/>
      <c r="P130" s="116"/>
      <c r="Q130" s="124"/>
      <c r="R130" s="124"/>
      <c r="S130" s="124"/>
      <c r="T130" s="190">
        <f t="shared" si="15"/>
        <v>38482.629172453708</v>
      </c>
      <c r="U130" s="192">
        <f t="shared" si="17"/>
        <v>5.1999999999999991E-2</v>
      </c>
      <c r="V130" s="192">
        <f t="shared" si="16"/>
        <v>-0.63360000000000016</v>
      </c>
      <c r="W130" s="124"/>
    </row>
    <row r="131" spans="1:23" x14ac:dyDescent="0.35">
      <c r="A131" s="120">
        <v>125</v>
      </c>
      <c r="B131" s="18">
        <v>38482</v>
      </c>
      <c r="C131" s="132">
        <v>0.6497800925925924</v>
      </c>
      <c r="D131" s="132">
        <v>0.6537731481481478</v>
      </c>
      <c r="E131" s="24">
        <v>-4680.3940000000002</v>
      </c>
      <c r="F131" s="23">
        <v>0.41000000000000003</v>
      </c>
      <c r="G131" s="24">
        <v>2529</v>
      </c>
      <c r="H131" s="23">
        <v>-1.84</v>
      </c>
      <c r="I131" s="122">
        <f t="shared" si="9"/>
        <v>-1.8506896006326612</v>
      </c>
      <c r="J131" s="22">
        <f t="shared" si="10"/>
        <v>-1.83016</v>
      </c>
      <c r="K131" s="123">
        <f t="shared" si="11"/>
        <v>-4628.4746400000004</v>
      </c>
      <c r="L131" s="210">
        <f t="shared" si="12"/>
        <v>-2.0529600632661182E-2</v>
      </c>
      <c r="M131" s="123">
        <f t="shared" si="13"/>
        <v>-51.91935999999987</v>
      </c>
      <c r="N131" s="142">
        <f t="shared" si="14"/>
        <v>1.1217380246897035E-2</v>
      </c>
      <c r="O131" s="116"/>
      <c r="P131" s="116"/>
      <c r="Q131" s="124"/>
      <c r="R131" s="124"/>
      <c r="S131" s="124"/>
      <c r="T131" s="190">
        <f t="shared" si="15"/>
        <v>38482.651776620369</v>
      </c>
      <c r="U131" s="192">
        <f t="shared" si="17"/>
        <v>2.7999999999999969E-2</v>
      </c>
      <c r="V131" s="192">
        <f t="shared" si="16"/>
        <v>-0.75440000000000007</v>
      </c>
      <c r="W131" s="124"/>
    </row>
    <row r="132" spans="1:23" x14ac:dyDescent="0.35">
      <c r="A132" s="120">
        <v>126</v>
      </c>
      <c r="B132" s="18">
        <v>38482</v>
      </c>
      <c r="C132" s="132">
        <v>0.65664351851851821</v>
      </c>
      <c r="D132" s="132">
        <v>0.66039351851851824</v>
      </c>
      <c r="E132" s="24">
        <v>-4584.8010000000004</v>
      </c>
      <c r="F132" s="23">
        <v>0.43000000000000005</v>
      </c>
      <c r="G132" s="24">
        <v>2534</v>
      </c>
      <c r="H132" s="23">
        <v>-1.86</v>
      </c>
      <c r="I132" s="122">
        <f t="shared" si="9"/>
        <v>-1.809313733228098</v>
      </c>
      <c r="J132" s="22">
        <f t="shared" si="10"/>
        <v>-1.8501400000000001</v>
      </c>
      <c r="K132" s="123">
        <f t="shared" si="11"/>
        <v>-4688.2547600000007</v>
      </c>
      <c r="L132" s="210">
        <f t="shared" si="12"/>
        <v>4.0826266771902153E-2</v>
      </c>
      <c r="M132" s="123">
        <f t="shared" si="13"/>
        <v>103.45376000000033</v>
      </c>
      <c r="N132" s="142">
        <f t="shared" si="14"/>
        <v>-2.2066582405602955E-2</v>
      </c>
      <c r="O132" s="116"/>
      <c r="P132" s="116"/>
      <c r="Q132" s="124"/>
      <c r="R132" s="124"/>
      <c r="S132" s="124"/>
      <c r="T132" s="190">
        <f t="shared" si="15"/>
        <v>38482.658518518518</v>
      </c>
      <c r="U132" s="192">
        <f t="shared" si="17"/>
        <v>1.2000000000000011E-2</v>
      </c>
      <c r="V132" s="192">
        <f t="shared" si="16"/>
        <v>-0.79980000000000018</v>
      </c>
      <c r="W132" s="124"/>
    </row>
    <row r="133" spans="1:23" x14ac:dyDescent="0.35">
      <c r="A133" s="120">
        <v>127</v>
      </c>
      <c r="B133" s="18">
        <v>38482</v>
      </c>
      <c r="C133" s="132">
        <v>0.69668981481481451</v>
      </c>
      <c r="D133" s="132">
        <v>0.70107638888888857</v>
      </c>
      <c r="E133" s="24">
        <v>-3995.4520000000002</v>
      </c>
      <c r="F133" s="23">
        <v>0.47</v>
      </c>
      <c r="G133" s="24">
        <v>2546</v>
      </c>
      <c r="H133" s="23">
        <v>-1.63</v>
      </c>
      <c r="I133" s="122">
        <f t="shared" si="9"/>
        <v>-1.5693055773762765</v>
      </c>
      <c r="J133" s="22">
        <f t="shared" si="10"/>
        <v>-1.6203699999999999</v>
      </c>
      <c r="K133" s="123">
        <f t="shared" si="11"/>
        <v>-4125.4620199999999</v>
      </c>
      <c r="L133" s="210">
        <f t="shared" si="12"/>
        <v>5.1064422623723349E-2</v>
      </c>
      <c r="M133" s="123">
        <f t="shared" si="13"/>
        <v>130.01001999999971</v>
      </c>
      <c r="N133" s="142">
        <f t="shared" si="14"/>
        <v>-3.151405087956663E-2</v>
      </c>
      <c r="O133" s="116"/>
      <c r="P133" s="116"/>
      <c r="Q133" s="124"/>
      <c r="R133" s="124"/>
      <c r="S133" s="124"/>
      <c r="T133" s="190">
        <f t="shared" si="15"/>
        <v>38482.698883101853</v>
      </c>
      <c r="U133" s="192">
        <f t="shared" si="17"/>
        <v>-1.0000000000000009E-2</v>
      </c>
      <c r="V133" s="192">
        <f t="shared" si="16"/>
        <v>-0.76609999999999989</v>
      </c>
      <c r="W133" s="124"/>
    </row>
    <row r="134" spans="1:23" x14ac:dyDescent="0.35">
      <c r="A134" s="120">
        <v>128</v>
      </c>
      <c r="B134" s="18">
        <v>38482</v>
      </c>
      <c r="C134" s="132">
        <v>0.71553240740740709</v>
      </c>
      <c r="D134" s="132">
        <v>0.71892361111111081</v>
      </c>
      <c r="E134" s="24">
        <v>-2858.4549999999999</v>
      </c>
      <c r="F134" s="23">
        <v>0.41000000000000003</v>
      </c>
      <c r="G134" s="24">
        <v>2529</v>
      </c>
      <c r="H134" s="23">
        <v>-1.17</v>
      </c>
      <c r="I134" s="122">
        <f t="shared" si="9"/>
        <v>-1.1302708580466587</v>
      </c>
      <c r="J134" s="22">
        <f t="shared" si="10"/>
        <v>-1.16083</v>
      </c>
      <c r="K134" s="123">
        <f t="shared" si="11"/>
        <v>-2935.7390700000001</v>
      </c>
      <c r="L134" s="210">
        <f t="shared" si="12"/>
        <v>3.0559141953341307E-2</v>
      </c>
      <c r="M134" s="123">
        <f t="shared" si="13"/>
        <v>77.284070000000156</v>
      </c>
      <c r="N134" s="142">
        <f t="shared" si="14"/>
        <v>-2.6325251719322641E-2</v>
      </c>
      <c r="O134" s="116"/>
      <c r="P134" s="116"/>
      <c r="Q134" s="124"/>
      <c r="R134" s="124"/>
      <c r="S134" s="124"/>
      <c r="T134" s="190">
        <f t="shared" si="15"/>
        <v>38482.717228009256</v>
      </c>
      <c r="U134" s="192">
        <f t="shared" si="17"/>
        <v>-1.8000000000000071E-2</v>
      </c>
      <c r="V134" s="192">
        <f t="shared" si="16"/>
        <v>-0.47970000000000002</v>
      </c>
      <c r="W134" s="124"/>
    </row>
    <row r="135" spans="1:23" x14ac:dyDescent="0.35">
      <c r="A135" s="120">
        <v>129</v>
      </c>
      <c r="B135" s="18">
        <v>38482</v>
      </c>
      <c r="C135" s="132">
        <v>0.71942129629629603</v>
      </c>
      <c r="D135" s="132">
        <v>0.72461805555555525</v>
      </c>
      <c r="E135" s="24">
        <v>-2578.203</v>
      </c>
      <c r="F135" s="23">
        <v>0.39</v>
      </c>
      <c r="G135" s="24">
        <v>2523</v>
      </c>
      <c r="H135" s="23">
        <v>-1.0900000000000001</v>
      </c>
      <c r="I135" s="122">
        <f t="shared" si="9"/>
        <v>-1.0218799048751486</v>
      </c>
      <c r="J135" s="22">
        <f t="shared" si="10"/>
        <v>-1.08091</v>
      </c>
      <c r="K135" s="123">
        <f t="shared" si="11"/>
        <v>-2727.1359299999999</v>
      </c>
      <c r="L135" s="210">
        <f t="shared" si="12"/>
        <v>5.9030095124851467E-2</v>
      </c>
      <c r="M135" s="123">
        <f t="shared" si="13"/>
        <v>148.93292999999994</v>
      </c>
      <c r="N135" s="142">
        <f t="shared" si="14"/>
        <v>-5.46114802572382E-2</v>
      </c>
      <c r="O135" s="116"/>
      <c r="P135" s="116"/>
      <c r="Q135" s="124"/>
      <c r="R135" s="124"/>
      <c r="S135" s="124"/>
      <c r="T135" s="190">
        <f t="shared" si="15"/>
        <v>38482.722019675923</v>
      </c>
      <c r="U135" s="192">
        <f t="shared" si="17"/>
        <v>-3.7999999999999978E-2</v>
      </c>
      <c r="V135" s="192">
        <f t="shared" si="16"/>
        <v>-0.42510000000000003</v>
      </c>
      <c r="W135" s="124"/>
    </row>
    <row r="136" spans="1:23" x14ac:dyDescent="0.35">
      <c r="A136" s="120">
        <v>130</v>
      </c>
      <c r="B136" s="18">
        <v>38482</v>
      </c>
      <c r="C136" s="132">
        <v>0.72469907407407375</v>
      </c>
      <c r="D136" s="132">
        <v>0.72859953703703673</v>
      </c>
      <c r="E136" s="24">
        <v>-2114.1289999999999</v>
      </c>
      <c r="F136" s="23">
        <v>0.36</v>
      </c>
      <c r="G136" s="24">
        <v>2514</v>
      </c>
      <c r="H136" s="23">
        <v>-0.87</v>
      </c>
      <c r="I136" s="122">
        <f t="shared" ref="I136:I167" si="18">E136/G136</f>
        <v>-0.84094232299124894</v>
      </c>
      <c r="J136" s="22">
        <f t="shared" ref="J136:J167" si="19">H136*0.999+0.008</f>
        <v>-0.86112999999999995</v>
      </c>
      <c r="K136" s="123">
        <f t="shared" ref="K136:K167" si="20">J136*G136</f>
        <v>-2164.8808199999999</v>
      </c>
      <c r="L136" s="210">
        <f t="shared" ref="L136:L167" si="21">I136-J136</f>
        <v>2.0187677008751015E-2</v>
      </c>
      <c r="M136" s="123">
        <f t="shared" ref="M136:M167" si="22">E136-K136</f>
        <v>50.751819999999952</v>
      </c>
      <c r="N136" s="142">
        <f t="shared" ref="N136:N167" si="23">M136/K136</f>
        <v>-2.3443239706839824E-2</v>
      </c>
      <c r="O136" s="116"/>
      <c r="P136" s="116"/>
      <c r="Q136" s="124"/>
      <c r="R136" s="124"/>
      <c r="S136" s="124"/>
      <c r="T136" s="190">
        <f t="shared" ref="T136:T167" si="24">B136+C136+((D136-C136)/2)</f>
        <v>38482.726649305558</v>
      </c>
      <c r="U136" s="192">
        <f t="shared" si="17"/>
        <v>-3.400000000000003E-2</v>
      </c>
      <c r="V136" s="192">
        <f t="shared" ref="V136:V167" si="25">H136*F136</f>
        <v>-0.31319999999999998</v>
      </c>
      <c r="W136" s="124"/>
    </row>
    <row r="137" spans="1:23" x14ac:dyDescent="0.35">
      <c r="A137" s="120">
        <v>131</v>
      </c>
      <c r="B137" s="18">
        <v>38482</v>
      </c>
      <c r="C137" s="132">
        <v>0.7287037037037033</v>
      </c>
      <c r="D137" s="132">
        <v>0.7321990740740737</v>
      </c>
      <c r="E137" s="24">
        <v>-1855.63</v>
      </c>
      <c r="F137" s="23">
        <v>0.33999999999999997</v>
      </c>
      <c r="G137" s="24">
        <v>2508</v>
      </c>
      <c r="H137" s="23">
        <v>-0.69</v>
      </c>
      <c r="I137" s="122">
        <f t="shared" si="18"/>
        <v>-0.73988437001594898</v>
      </c>
      <c r="J137" s="22">
        <f t="shared" si="19"/>
        <v>-0.68130999999999997</v>
      </c>
      <c r="K137" s="123">
        <f t="shared" si="20"/>
        <v>-1708.7254799999998</v>
      </c>
      <c r="L137" s="210">
        <f t="shared" si="21"/>
        <v>-5.8574370015949007E-2</v>
      </c>
      <c r="M137" s="123">
        <f t="shared" si="22"/>
        <v>-146.90452000000028</v>
      </c>
      <c r="N137" s="142">
        <f t="shared" si="23"/>
        <v>8.5973154681347808E-2</v>
      </c>
      <c r="O137" s="116"/>
      <c r="P137" s="116"/>
      <c r="Q137" s="124"/>
      <c r="R137" s="124"/>
      <c r="S137" s="124"/>
      <c r="T137" s="190">
        <f t="shared" si="24"/>
        <v>38482.730451388888</v>
      </c>
      <c r="U137" s="192">
        <f t="shared" si="17"/>
        <v>-3.7999999999999978E-2</v>
      </c>
      <c r="V137" s="192">
        <f t="shared" si="25"/>
        <v>-0.23459999999999995</v>
      </c>
      <c r="W137" s="124"/>
    </row>
    <row r="138" spans="1:23" x14ac:dyDescent="0.35">
      <c r="A138" s="120">
        <v>132</v>
      </c>
      <c r="B138" s="18">
        <v>38482</v>
      </c>
      <c r="C138" s="132">
        <v>0.73365740740740704</v>
      </c>
      <c r="D138" s="132">
        <v>0.73875000000000002</v>
      </c>
      <c r="E138" s="24">
        <v>-1395.162</v>
      </c>
      <c r="F138" s="23">
        <v>0.28000000000000003</v>
      </c>
      <c r="G138" s="24">
        <v>2491</v>
      </c>
      <c r="H138" s="23">
        <v>-0.52</v>
      </c>
      <c r="I138" s="122">
        <f t="shared" si="18"/>
        <v>-0.56008109193095146</v>
      </c>
      <c r="J138" s="22">
        <f t="shared" si="19"/>
        <v>-0.51148000000000005</v>
      </c>
      <c r="K138" s="123">
        <f t="shared" si="20"/>
        <v>-1274.0966800000001</v>
      </c>
      <c r="L138" s="210">
        <f t="shared" si="21"/>
        <v>-4.8601091930951412E-2</v>
      </c>
      <c r="M138" s="123">
        <f t="shared" si="22"/>
        <v>-121.06531999999993</v>
      </c>
      <c r="N138" s="142">
        <f t="shared" si="23"/>
        <v>9.5020512886039327E-2</v>
      </c>
      <c r="O138" s="116"/>
      <c r="P138" s="116"/>
      <c r="Q138" s="124"/>
      <c r="R138" s="124"/>
      <c r="S138" s="124"/>
      <c r="T138" s="190">
        <f t="shared" si="24"/>
        <v>38482.736203703702</v>
      </c>
      <c r="U138" s="192">
        <f t="shared" si="17"/>
        <v>-4.3999999999999984E-2</v>
      </c>
      <c r="V138" s="192">
        <f t="shared" si="25"/>
        <v>-0.14560000000000001</v>
      </c>
      <c r="W138" s="124"/>
    </row>
    <row r="139" spans="1:23" x14ac:dyDescent="0.35">
      <c r="A139" s="120">
        <v>133</v>
      </c>
      <c r="B139" s="18">
        <v>38482</v>
      </c>
      <c r="C139" s="132">
        <v>0.73883101851851818</v>
      </c>
      <c r="D139" s="132">
        <v>0.7435300925925924</v>
      </c>
      <c r="E139" s="24">
        <v>-892.22400000000005</v>
      </c>
      <c r="F139" s="23">
        <v>0.23999999999999996</v>
      </c>
      <c r="G139" s="24">
        <v>2480</v>
      </c>
      <c r="H139" s="23">
        <v>-0.27</v>
      </c>
      <c r="I139" s="122">
        <f t="shared" si="18"/>
        <v>-0.35976774193548389</v>
      </c>
      <c r="J139" s="22">
        <f t="shared" si="19"/>
        <v>-0.26173000000000002</v>
      </c>
      <c r="K139" s="123">
        <f t="shared" si="20"/>
        <v>-649.09040000000005</v>
      </c>
      <c r="L139" s="210">
        <f t="shared" si="21"/>
        <v>-9.8037741935483869E-2</v>
      </c>
      <c r="M139" s="123">
        <f t="shared" si="22"/>
        <v>-243.1336</v>
      </c>
      <c r="N139" s="142">
        <f t="shared" si="23"/>
        <v>0.3745758680146864</v>
      </c>
      <c r="O139" s="116"/>
      <c r="P139" s="116"/>
      <c r="Q139" s="124"/>
      <c r="R139" s="124"/>
      <c r="S139" s="124"/>
      <c r="T139" s="190">
        <f t="shared" si="24"/>
        <v>38482.74118055556</v>
      </c>
      <c r="U139" s="192">
        <f t="shared" ref="U139:U167" si="26">AVERAGE(F138:F142)-AVERAGE(F137:F141)</f>
        <v>-5.5999999999999994E-2</v>
      </c>
      <c r="V139" s="192">
        <f t="shared" si="25"/>
        <v>-6.4799999999999996E-2</v>
      </c>
      <c r="W139" s="124"/>
    </row>
    <row r="140" spans="1:23" x14ac:dyDescent="0.35">
      <c r="A140" s="120">
        <v>134</v>
      </c>
      <c r="B140" s="18">
        <v>38482</v>
      </c>
      <c r="C140" s="132">
        <v>0.74357638888888866</v>
      </c>
      <c r="D140" s="132">
        <v>0.74885416666666638</v>
      </c>
      <c r="E140" s="24">
        <v>-394.60399999999998</v>
      </c>
      <c r="F140" s="23">
        <v>0.19999999999999998</v>
      </c>
      <c r="G140" s="24">
        <v>2468</v>
      </c>
      <c r="H140" s="23">
        <v>-0.03</v>
      </c>
      <c r="I140" s="122">
        <f t="shared" si="18"/>
        <v>-0.15988816855753646</v>
      </c>
      <c r="J140" s="22">
        <f t="shared" si="19"/>
        <v>-2.197E-2</v>
      </c>
      <c r="K140" s="123">
        <f t="shared" si="20"/>
        <v>-54.221960000000003</v>
      </c>
      <c r="L140" s="210">
        <f t="shared" si="21"/>
        <v>-0.13791816855753647</v>
      </c>
      <c r="M140" s="123">
        <f t="shared" si="22"/>
        <v>-340.38203999999996</v>
      </c>
      <c r="N140" s="142">
        <f t="shared" si="23"/>
        <v>6.277567981681222</v>
      </c>
      <c r="O140" s="116"/>
      <c r="P140" s="116"/>
      <c r="Q140" s="124"/>
      <c r="R140" s="124"/>
      <c r="S140" s="124"/>
      <c r="T140" s="190">
        <f t="shared" si="24"/>
        <v>38482.746215277773</v>
      </c>
      <c r="U140" s="192">
        <f t="shared" si="26"/>
        <v>-5.400000000000002E-2</v>
      </c>
      <c r="V140" s="192">
        <f t="shared" si="25"/>
        <v>-5.9999999999999993E-3</v>
      </c>
      <c r="W140" s="124"/>
    </row>
    <row r="141" spans="1:23" x14ac:dyDescent="0.35">
      <c r="A141" s="120">
        <v>135</v>
      </c>
      <c r="B141" s="18">
        <v>38482</v>
      </c>
      <c r="C141" s="132">
        <v>0.74891203703703679</v>
      </c>
      <c r="D141" s="132">
        <v>0.7555787037037035</v>
      </c>
      <c r="E141" s="24">
        <v>399.44</v>
      </c>
      <c r="F141" s="23">
        <v>0.13999999999999999</v>
      </c>
      <c r="G141" s="24">
        <v>2451</v>
      </c>
      <c r="H141" s="23">
        <v>0.18</v>
      </c>
      <c r="I141" s="122">
        <f t="shared" si="18"/>
        <v>0.1629702162382701</v>
      </c>
      <c r="J141" s="22">
        <f t="shared" si="19"/>
        <v>0.18781999999999999</v>
      </c>
      <c r="K141" s="123">
        <f t="shared" si="20"/>
        <v>460.34681999999998</v>
      </c>
      <c r="L141" s="210">
        <f t="shared" si="21"/>
        <v>-2.4849783761729888E-2</v>
      </c>
      <c r="M141" s="123">
        <f t="shared" si="22"/>
        <v>-60.906819999999982</v>
      </c>
      <c r="N141" s="142">
        <f t="shared" si="23"/>
        <v>-0.13230637717884092</v>
      </c>
      <c r="O141" s="116"/>
      <c r="P141" s="116"/>
      <c r="Q141" s="124"/>
      <c r="R141" s="124"/>
      <c r="S141" s="124"/>
      <c r="T141" s="190">
        <f t="shared" si="24"/>
        <v>38482.752245370371</v>
      </c>
      <c r="U141" s="192">
        <f t="shared" si="26"/>
        <v>-5.5999999999999994E-2</v>
      </c>
      <c r="V141" s="192">
        <f t="shared" si="25"/>
        <v>2.5199999999999997E-2</v>
      </c>
      <c r="W141" s="124"/>
    </row>
    <row r="142" spans="1:23" x14ac:dyDescent="0.35">
      <c r="A142" s="120">
        <v>136</v>
      </c>
      <c r="B142" s="18">
        <v>38482</v>
      </c>
      <c r="C142" s="132">
        <v>0.75780092592592563</v>
      </c>
      <c r="D142" s="132">
        <v>0.76394675925925892</v>
      </c>
      <c r="E142" s="24">
        <v>1272.356</v>
      </c>
      <c r="F142" s="23">
        <v>5.999999999999997E-2</v>
      </c>
      <c r="G142" s="24">
        <v>2428</v>
      </c>
      <c r="H142" s="23">
        <v>0.49</v>
      </c>
      <c r="I142" s="122">
        <f t="shared" si="18"/>
        <v>0.52403459637561778</v>
      </c>
      <c r="J142" s="22">
        <f t="shared" si="19"/>
        <v>0.49751000000000001</v>
      </c>
      <c r="K142" s="123">
        <f t="shared" si="20"/>
        <v>1207.9542799999999</v>
      </c>
      <c r="L142" s="210">
        <f t="shared" si="21"/>
        <v>2.6524596375617771E-2</v>
      </c>
      <c r="M142" s="123">
        <f t="shared" si="22"/>
        <v>64.401720000000068</v>
      </c>
      <c r="N142" s="142">
        <f t="shared" si="23"/>
        <v>5.3314699957021615E-2</v>
      </c>
      <c r="O142" s="116"/>
      <c r="P142" s="116"/>
      <c r="Q142" s="124"/>
      <c r="R142" s="124"/>
      <c r="S142" s="124"/>
      <c r="T142" s="190">
        <f t="shared" si="24"/>
        <v>38482.760873842592</v>
      </c>
      <c r="U142" s="192">
        <f t="shared" si="26"/>
        <v>-6.2E-2</v>
      </c>
      <c r="V142" s="192">
        <f t="shared" si="25"/>
        <v>2.9399999999999985E-2</v>
      </c>
      <c r="W142" s="124"/>
    </row>
    <row r="143" spans="1:23" x14ac:dyDescent="0.35">
      <c r="A143" s="120">
        <v>137</v>
      </c>
      <c r="B143" s="18">
        <v>38482</v>
      </c>
      <c r="C143" s="132">
        <v>0.76478009259259228</v>
      </c>
      <c r="D143" s="132">
        <v>0.77040509259259238</v>
      </c>
      <c r="E143" s="24">
        <v>1830.8489999999999</v>
      </c>
      <c r="F143" s="23">
        <v>9.9999999999999811E-3</v>
      </c>
      <c r="G143" s="24">
        <v>2413</v>
      </c>
      <c r="H143" s="23">
        <v>0.69</v>
      </c>
      <c r="I143" s="122">
        <f t="shared" si="18"/>
        <v>0.75874388727724817</v>
      </c>
      <c r="J143" s="22">
        <f t="shared" si="19"/>
        <v>0.69730999999999999</v>
      </c>
      <c r="K143" s="123">
        <f t="shared" si="20"/>
        <v>1682.6090300000001</v>
      </c>
      <c r="L143" s="210">
        <f t="shared" si="21"/>
        <v>6.1433887277248189E-2</v>
      </c>
      <c r="M143" s="123">
        <f t="shared" si="22"/>
        <v>148.23996999999986</v>
      </c>
      <c r="N143" s="142">
        <f t="shared" si="23"/>
        <v>8.8101256653781213E-2</v>
      </c>
      <c r="O143" s="116"/>
      <c r="P143" s="116"/>
      <c r="Q143" s="124"/>
      <c r="R143" s="124"/>
      <c r="S143" s="124"/>
      <c r="T143" s="190">
        <f t="shared" si="24"/>
        <v>38482.767592592594</v>
      </c>
      <c r="U143" s="192">
        <f t="shared" si="26"/>
        <v>-6.2000000000000006E-2</v>
      </c>
      <c r="V143" s="192">
        <f t="shared" si="25"/>
        <v>6.8999999999999869E-3</v>
      </c>
      <c r="W143" s="124"/>
    </row>
    <row r="144" spans="1:23" x14ac:dyDescent="0.35">
      <c r="A144" s="120">
        <v>138</v>
      </c>
      <c r="B144" s="18">
        <v>38482</v>
      </c>
      <c r="C144" s="132">
        <v>0.77149305555555525</v>
      </c>
      <c r="D144" s="132">
        <v>0.77645833333333303</v>
      </c>
      <c r="E144" s="24">
        <v>1919.336</v>
      </c>
      <c r="F144" s="23">
        <v>-4.0000000000000008E-2</v>
      </c>
      <c r="G144" s="24">
        <v>2399</v>
      </c>
      <c r="H144" s="23">
        <v>0.76</v>
      </c>
      <c r="I144" s="122">
        <f t="shared" si="18"/>
        <v>0.80005669028761983</v>
      </c>
      <c r="J144" s="22">
        <f t="shared" si="19"/>
        <v>0.76724000000000003</v>
      </c>
      <c r="K144" s="123">
        <f t="shared" si="20"/>
        <v>1840.6087600000001</v>
      </c>
      <c r="L144" s="210">
        <f t="shared" si="21"/>
        <v>3.2816690287619799E-2</v>
      </c>
      <c r="M144" s="123">
        <f t="shared" si="22"/>
        <v>78.727239999999938</v>
      </c>
      <c r="N144" s="142">
        <f t="shared" si="23"/>
        <v>4.2772392325243491E-2</v>
      </c>
      <c r="O144" s="116"/>
      <c r="P144" s="116"/>
      <c r="Q144" s="124"/>
      <c r="R144" s="124"/>
      <c r="S144" s="124"/>
      <c r="T144" s="190">
        <f t="shared" si="24"/>
        <v>38482.773975694443</v>
      </c>
      <c r="U144" s="192">
        <f t="shared" si="26"/>
        <v>-5.1999999999999984E-2</v>
      </c>
      <c r="V144" s="192">
        <f t="shared" si="25"/>
        <v>-3.0400000000000007E-2</v>
      </c>
      <c r="W144" s="124"/>
    </row>
    <row r="145" spans="1:23" x14ac:dyDescent="0.35">
      <c r="A145" s="120">
        <v>139</v>
      </c>
      <c r="B145" s="18">
        <v>38482</v>
      </c>
      <c r="C145" s="132">
        <v>0.7809027777777775</v>
      </c>
      <c r="D145" s="132">
        <v>0.78605324074074046</v>
      </c>
      <c r="E145" s="24">
        <v>2150.46</v>
      </c>
      <c r="F145" s="23">
        <v>-0.11000000000000001</v>
      </c>
      <c r="G145" s="24">
        <v>2376</v>
      </c>
      <c r="H145" s="23">
        <v>0.79</v>
      </c>
      <c r="I145" s="122">
        <f t="shared" si="18"/>
        <v>0.90507575757575764</v>
      </c>
      <c r="J145" s="22">
        <f t="shared" si="19"/>
        <v>0.79721000000000009</v>
      </c>
      <c r="K145" s="123">
        <f t="shared" si="20"/>
        <v>1894.1709600000002</v>
      </c>
      <c r="L145" s="210">
        <f t="shared" si="21"/>
        <v>0.10786575757575756</v>
      </c>
      <c r="M145" s="123">
        <f t="shared" si="22"/>
        <v>256.28903999999989</v>
      </c>
      <c r="N145" s="142">
        <f t="shared" si="23"/>
        <v>0.13530406991352031</v>
      </c>
      <c r="O145" s="116"/>
      <c r="P145" s="116"/>
      <c r="Q145" s="124"/>
      <c r="R145" s="124"/>
      <c r="S145" s="124"/>
      <c r="T145" s="190">
        <f t="shared" si="24"/>
        <v>38482.78347800926</v>
      </c>
      <c r="U145" s="192">
        <f t="shared" si="26"/>
        <v>-4.5999999999999985E-2</v>
      </c>
      <c r="V145" s="192">
        <f t="shared" si="25"/>
        <v>-8.6900000000000019E-2</v>
      </c>
      <c r="W145" s="124"/>
    </row>
    <row r="146" spans="1:23" x14ac:dyDescent="0.35">
      <c r="A146" s="120">
        <v>140</v>
      </c>
      <c r="B146" s="18">
        <v>38482</v>
      </c>
      <c r="C146" s="132">
        <v>0.7917476851851849</v>
      </c>
      <c r="D146" s="132">
        <v>0.79667824074074034</v>
      </c>
      <c r="E146" s="24">
        <v>2344.0010000000002</v>
      </c>
      <c r="F146" s="23">
        <v>-0.17</v>
      </c>
      <c r="G146" s="24">
        <v>2361</v>
      </c>
      <c r="H146" s="23">
        <v>1.02</v>
      </c>
      <c r="I146" s="122">
        <f t="shared" si="18"/>
        <v>0.9928000847098688</v>
      </c>
      <c r="J146" s="22">
        <f t="shared" si="19"/>
        <v>1.02698</v>
      </c>
      <c r="K146" s="123">
        <f t="shared" si="20"/>
        <v>2424.6997799999999</v>
      </c>
      <c r="L146" s="210">
        <f t="shared" si="21"/>
        <v>-3.4179915290131202E-2</v>
      </c>
      <c r="M146" s="123">
        <f t="shared" si="22"/>
        <v>-80.698779999999715</v>
      </c>
      <c r="N146" s="142">
        <f t="shared" si="23"/>
        <v>-3.3281967798916415E-2</v>
      </c>
      <c r="O146" s="116"/>
      <c r="P146" s="116"/>
      <c r="Q146" s="124"/>
      <c r="R146" s="124"/>
      <c r="S146" s="124"/>
      <c r="T146" s="190">
        <f t="shared" si="24"/>
        <v>38482.794212962966</v>
      </c>
      <c r="U146" s="192">
        <f t="shared" si="26"/>
        <v>-4.4000000000000011E-2</v>
      </c>
      <c r="V146" s="192">
        <f t="shared" si="25"/>
        <v>-0.17340000000000003</v>
      </c>
      <c r="W146" s="124"/>
    </row>
    <row r="147" spans="1:23" x14ac:dyDescent="0.35">
      <c r="A147" s="120">
        <v>141</v>
      </c>
      <c r="B147" s="18">
        <v>38482</v>
      </c>
      <c r="C147" s="132">
        <v>0.79864583333333306</v>
      </c>
      <c r="D147" s="132">
        <v>0.80415509259259232</v>
      </c>
      <c r="E147" s="24">
        <v>2573.8649999999998</v>
      </c>
      <c r="F147" s="23">
        <v>-0.2</v>
      </c>
      <c r="G147" s="24">
        <v>2353</v>
      </c>
      <c r="H147" s="23">
        <v>1.1000000000000001</v>
      </c>
      <c r="I147" s="122">
        <f t="shared" si="18"/>
        <v>1.0938652783680407</v>
      </c>
      <c r="J147" s="22">
        <f t="shared" si="19"/>
        <v>1.1069</v>
      </c>
      <c r="K147" s="123">
        <f t="shared" si="20"/>
        <v>2604.5356999999999</v>
      </c>
      <c r="L147" s="210">
        <f t="shared" si="21"/>
        <v>-1.303472163195929E-2</v>
      </c>
      <c r="M147" s="123">
        <f t="shared" si="22"/>
        <v>-30.670700000000124</v>
      </c>
      <c r="N147" s="142">
        <f t="shared" si="23"/>
        <v>-1.1775880054168629E-2</v>
      </c>
      <c r="O147" s="116"/>
      <c r="P147" s="116"/>
      <c r="Q147" s="124"/>
      <c r="R147" s="124"/>
      <c r="S147" s="124"/>
      <c r="T147" s="190">
        <f t="shared" si="24"/>
        <v>38482.801400462959</v>
      </c>
      <c r="U147" s="192">
        <f t="shared" si="26"/>
        <v>-3.7999999999999978E-2</v>
      </c>
      <c r="V147" s="192">
        <f t="shared" si="25"/>
        <v>-0.22000000000000003</v>
      </c>
      <c r="W147" s="124"/>
    </row>
    <row r="148" spans="1:23" x14ac:dyDescent="0.35">
      <c r="A148" s="120">
        <v>142</v>
      </c>
      <c r="B148" s="18">
        <v>38482</v>
      </c>
      <c r="C148" s="132">
        <v>0.80474537037037008</v>
      </c>
      <c r="D148" s="132">
        <v>0.80909722222222191</v>
      </c>
      <c r="E148" s="24">
        <v>2618.6179999999999</v>
      </c>
      <c r="F148" s="23">
        <v>-0.22</v>
      </c>
      <c r="G148" s="24">
        <v>2347</v>
      </c>
      <c r="H148" s="23">
        <v>1.1599999999999999</v>
      </c>
      <c r="I148" s="122">
        <f t="shared" si="18"/>
        <v>1.1157298679164891</v>
      </c>
      <c r="J148" s="22">
        <f t="shared" si="19"/>
        <v>1.1668399999999999</v>
      </c>
      <c r="K148" s="123">
        <f t="shared" si="20"/>
        <v>2738.5734799999996</v>
      </c>
      <c r="L148" s="210">
        <f t="shared" si="21"/>
        <v>-5.1110132083510784E-2</v>
      </c>
      <c r="M148" s="123">
        <f t="shared" si="22"/>
        <v>-119.95547999999962</v>
      </c>
      <c r="N148" s="142">
        <f t="shared" si="23"/>
        <v>-4.3802176891013948E-2</v>
      </c>
      <c r="O148" s="116"/>
      <c r="P148" s="116"/>
      <c r="Q148" s="124"/>
      <c r="R148" s="124"/>
      <c r="S148" s="124"/>
      <c r="T148" s="190">
        <f t="shared" si="24"/>
        <v>38482.806921296295</v>
      </c>
      <c r="U148" s="192">
        <f t="shared" si="26"/>
        <v>-3.0000000000000027E-2</v>
      </c>
      <c r="V148" s="192">
        <f t="shared" si="25"/>
        <v>-0.25519999999999998</v>
      </c>
      <c r="W148" s="124"/>
    </row>
    <row r="149" spans="1:23" x14ac:dyDescent="0.35">
      <c r="A149" s="120">
        <v>143</v>
      </c>
      <c r="B149" s="18">
        <v>38482</v>
      </c>
      <c r="C149" s="132">
        <v>0.81077546296296266</v>
      </c>
      <c r="D149" s="132">
        <v>0.81658564814814782</v>
      </c>
      <c r="E149" s="24">
        <v>2709.6970000000001</v>
      </c>
      <c r="F149" s="23">
        <v>-0.26</v>
      </c>
      <c r="G149" s="24">
        <v>2335</v>
      </c>
      <c r="H149" s="23">
        <v>1.1499999999999999</v>
      </c>
      <c r="I149" s="122">
        <f t="shared" si="18"/>
        <v>1.160469807280514</v>
      </c>
      <c r="J149" s="22">
        <f t="shared" si="19"/>
        <v>1.1568499999999999</v>
      </c>
      <c r="K149" s="123">
        <f t="shared" si="20"/>
        <v>2701.2447499999998</v>
      </c>
      <c r="L149" s="210">
        <f t="shared" si="21"/>
        <v>3.6198072805140313E-3</v>
      </c>
      <c r="M149" s="123">
        <f t="shared" si="22"/>
        <v>8.4522500000002765</v>
      </c>
      <c r="N149" s="142">
        <f t="shared" si="23"/>
        <v>3.1290204266015793E-3</v>
      </c>
      <c r="O149" s="116"/>
      <c r="P149" s="116"/>
      <c r="Q149" s="124"/>
      <c r="R149" s="124"/>
      <c r="S149" s="124"/>
      <c r="T149" s="190">
        <f t="shared" si="24"/>
        <v>38482.813680555555</v>
      </c>
      <c r="U149" s="192">
        <f t="shared" si="26"/>
        <v>-3.1999999999999973E-2</v>
      </c>
      <c r="V149" s="192">
        <f t="shared" si="25"/>
        <v>-0.29899999999999999</v>
      </c>
      <c r="W149" s="124"/>
    </row>
    <row r="150" spans="1:23" x14ac:dyDescent="0.35">
      <c r="A150" s="120">
        <v>144</v>
      </c>
      <c r="B150" s="18">
        <v>38482</v>
      </c>
      <c r="C150" s="132">
        <v>0.82005787037037015</v>
      </c>
      <c r="D150" s="132">
        <v>0.82364583333333308</v>
      </c>
      <c r="E150" s="24">
        <v>2926.3449999999998</v>
      </c>
      <c r="F150" s="23">
        <v>-0.30000000000000004</v>
      </c>
      <c r="G150" s="24">
        <v>2324</v>
      </c>
      <c r="H150" s="23">
        <v>1.1299999999999999</v>
      </c>
      <c r="I150" s="122">
        <f t="shared" si="18"/>
        <v>1.259184595524957</v>
      </c>
      <c r="J150" s="22">
        <f t="shared" si="19"/>
        <v>1.1368699999999998</v>
      </c>
      <c r="K150" s="123">
        <f t="shared" si="20"/>
        <v>2642.0858799999996</v>
      </c>
      <c r="L150" s="210">
        <f t="shared" si="21"/>
        <v>0.12231459552495716</v>
      </c>
      <c r="M150" s="123">
        <f t="shared" si="22"/>
        <v>284.25912000000017</v>
      </c>
      <c r="N150" s="142">
        <f t="shared" si="23"/>
        <v>0.10758890244703181</v>
      </c>
      <c r="O150" s="116"/>
      <c r="P150" s="116"/>
      <c r="Q150" s="124"/>
      <c r="R150" s="124"/>
      <c r="S150" s="124"/>
      <c r="T150" s="190">
        <f t="shared" si="24"/>
        <v>38482.821851851848</v>
      </c>
      <c r="U150" s="192">
        <f t="shared" si="26"/>
        <v>-0.20200000000000007</v>
      </c>
      <c r="V150" s="192">
        <f t="shared" si="25"/>
        <v>-0.33900000000000002</v>
      </c>
      <c r="W150" s="124"/>
    </row>
    <row r="151" spans="1:23" x14ac:dyDescent="0.35">
      <c r="A151" s="120">
        <v>145</v>
      </c>
      <c r="B151" s="18">
        <v>38482</v>
      </c>
      <c r="C151" s="132">
        <v>0.82392361111111079</v>
      </c>
      <c r="D151" s="132">
        <v>0.82869212962962935</v>
      </c>
      <c r="E151" s="24">
        <v>2924.6030000000001</v>
      </c>
      <c r="F151" s="23">
        <v>-0.32</v>
      </c>
      <c r="G151" s="24">
        <v>2318</v>
      </c>
      <c r="H151" s="23">
        <v>1.23</v>
      </c>
      <c r="I151" s="122">
        <f t="shared" si="18"/>
        <v>1.2616924072476272</v>
      </c>
      <c r="J151" s="22">
        <f t="shared" si="19"/>
        <v>1.2367699999999999</v>
      </c>
      <c r="K151" s="123">
        <f t="shared" si="20"/>
        <v>2866.83286</v>
      </c>
      <c r="L151" s="210">
        <f t="shared" si="21"/>
        <v>2.4922407247627287E-2</v>
      </c>
      <c r="M151" s="123">
        <f t="shared" si="22"/>
        <v>57.770140000000083</v>
      </c>
      <c r="N151" s="142">
        <f t="shared" si="23"/>
        <v>2.0151206164143131E-2</v>
      </c>
      <c r="O151" s="116"/>
      <c r="P151" s="116"/>
      <c r="Q151" s="124"/>
      <c r="R151" s="124"/>
      <c r="S151" s="124"/>
      <c r="T151" s="190">
        <f t="shared" si="24"/>
        <v>38482.826307870368</v>
      </c>
      <c r="U151" s="192">
        <f t="shared" si="26"/>
        <v>-0.1979999999999999</v>
      </c>
      <c r="V151" s="192">
        <f t="shared" si="25"/>
        <v>-0.39360000000000001</v>
      </c>
      <c r="W151" s="124"/>
    </row>
    <row r="152" spans="1:23" x14ac:dyDescent="0.35">
      <c r="A152" s="125">
        <v>146</v>
      </c>
      <c r="B152" s="126">
        <v>38482</v>
      </c>
      <c r="C152" s="133">
        <v>0.83085648148148117</v>
      </c>
      <c r="D152" s="133">
        <v>0.83581018518518524</v>
      </c>
      <c r="E152" s="128">
        <v>2971.93</v>
      </c>
      <c r="F152" s="129">
        <v>-0.36</v>
      </c>
      <c r="G152" s="128">
        <v>2307</v>
      </c>
      <c r="H152" s="129">
        <v>1.31</v>
      </c>
      <c r="I152" s="130">
        <f t="shared" si="18"/>
        <v>1.2882228001733853</v>
      </c>
      <c r="J152" s="36">
        <f t="shared" si="19"/>
        <v>1.3166900000000001</v>
      </c>
      <c r="K152" s="131">
        <f t="shared" si="20"/>
        <v>3037.6038300000005</v>
      </c>
      <c r="L152" s="211">
        <f t="shared" si="21"/>
        <v>-2.8467199826614831E-2</v>
      </c>
      <c r="M152" s="131">
        <f t="shared" si="22"/>
        <v>-65.673830000000635</v>
      </c>
      <c r="N152" s="143">
        <f t="shared" si="23"/>
        <v>-2.1620274952050156E-2</v>
      </c>
      <c r="O152" s="118"/>
      <c r="P152" s="118"/>
      <c r="Q152" s="119"/>
      <c r="R152" s="119"/>
      <c r="S152" s="119"/>
      <c r="T152" s="197">
        <f t="shared" si="24"/>
        <v>38482.833333333328</v>
      </c>
      <c r="U152" s="198">
        <f t="shared" si="26"/>
        <v>-0.19399999999999995</v>
      </c>
      <c r="V152" s="198">
        <f t="shared" si="25"/>
        <v>-0.47160000000000002</v>
      </c>
      <c r="W152" s="119"/>
    </row>
    <row r="153" spans="1:23" x14ac:dyDescent="0.35">
      <c r="A153" s="134">
        <v>147</v>
      </c>
      <c r="B153" s="98">
        <v>39402</v>
      </c>
      <c r="C153" s="99">
        <v>0.4676967592592593</v>
      </c>
      <c r="D153" s="99">
        <v>0.47230324074074076</v>
      </c>
      <c r="E153" s="100">
        <v>3308.875</v>
      </c>
      <c r="F153" s="135">
        <v>-1.23</v>
      </c>
      <c r="G153" s="101">
        <v>2060</v>
      </c>
      <c r="H153" s="102">
        <v>1.56</v>
      </c>
      <c r="I153" s="122">
        <f t="shared" si="18"/>
        <v>1.60625</v>
      </c>
      <c r="J153" s="22">
        <f t="shared" si="19"/>
        <v>1.5664400000000001</v>
      </c>
      <c r="K153" s="123">
        <f t="shared" si="20"/>
        <v>3226.8663999999999</v>
      </c>
      <c r="L153" s="210">
        <f t="shared" si="21"/>
        <v>3.9809999999999901E-2</v>
      </c>
      <c r="M153" s="123">
        <f t="shared" si="22"/>
        <v>82.008600000000115</v>
      </c>
      <c r="N153" s="142">
        <f t="shared" si="23"/>
        <v>2.5414315262633779E-2</v>
      </c>
      <c r="O153" s="116"/>
      <c r="P153" s="116"/>
      <c r="Q153" s="124"/>
      <c r="R153" s="124"/>
      <c r="S153" s="124"/>
      <c r="T153" s="190">
        <f t="shared" si="24"/>
        <v>39402.47</v>
      </c>
      <c r="U153" s="192">
        <f t="shared" si="26"/>
        <v>-0.19199999999999995</v>
      </c>
      <c r="V153" s="192">
        <f t="shared" si="25"/>
        <v>-1.9188000000000001</v>
      </c>
      <c r="W153" s="124"/>
    </row>
    <row r="154" spans="1:23" x14ac:dyDescent="0.35">
      <c r="A154" s="134">
        <v>148</v>
      </c>
      <c r="B154" s="98">
        <v>39402</v>
      </c>
      <c r="C154" s="99">
        <v>0.47728009259259263</v>
      </c>
      <c r="D154" s="99">
        <v>0.48236111111111107</v>
      </c>
      <c r="E154" s="100">
        <v>3292.8130000000001</v>
      </c>
      <c r="F154" s="135">
        <v>-1.25</v>
      </c>
      <c r="G154" s="101">
        <v>2050</v>
      </c>
      <c r="H154" s="102">
        <v>1.57</v>
      </c>
      <c r="I154" s="122">
        <f t="shared" si="18"/>
        <v>1.6062502439024391</v>
      </c>
      <c r="J154" s="22">
        <f t="shared" si="19"/>
        <v>1.57643</v>
      </c>
      <c r="K154" s="123">
        <f t="shared" si="20"/>
        <v>3231.6815000000001</v>
      </c>
      <c r="L154" s="210">
        <f t="shared" si="21"/>
        <v>2.9820243902439092E-2</v>
      </c>
      <c r="M154" s="123">
        <f t="shared" si="22"/>
        <v>61.13149999999996</v>
      </c>
      <c r="N154" s="142">
        <f t="shared" si="23"/>
        <v>1.891631338051103E-2</v>
      </c>
      <c r="O154" s="116"/>
      <c r="P154" s="116"/>
      <c r="Q154" s="124"/>
      <c r="R154" s="124"/>
      <c r="S154" s="124"/>
      <c r="T154" s="190">
        <f t="shared" si="24"/>
        <v>39402.479820601853</v>
      </c>
      <c r="U154" s="192">
        <f t="shared" si="26"/>
        <v>-6.6000000000000281E-2</v>
      </c>
      <c r="V154" s="192">
        <f t="shared" si="25"/>
        <v>-1.9625000000000001</v>
      </c>
      <c r="W154" s="124"/>
    </row>
    <row r="155" spans="1:23" x14ac:dyDescent="0.35">
      <c r="A155" s="134">
        <v>149</v>
      </c>
      <c r="B155" s="98">
        <v>39402</v>
      </c>
      <c r="C155" s="99">
        <v>0.48243055555555553</v>
      </c>
      <c r="D155" s="99">
        <v>0.48663194444444446</v>
      </c>
      <c r="E155" s="100">
        <v>3268.47</v>
      </c>
      <c r="F155" s="135">
        <v>-1.27</v>
      </c>
      <c r="G155" s="101">
        <v>2050</v>
      </c>
      <c r="H155" s="102">
        <v>1.57</v>
      </c>
      <c r="I155" s="122">
        <f t="shared" si="18"/>
        <v>1.5943756097560975</v>
      </c>
      <c r="J155" s="22">
        <f t="shared" si="19"/>
        <v>1.57643</v>
      </c>
      <c r="K155" s="123">
        <f t="shared" si="20"/>
        <v>3231.6815000000001</v>
      </c>
      <c r="L155" s="210">
        <f t="shared" si="21"/>
        <v>1.7945609756097491E-2</v>
      </c>
      <c r="M155" s="123">
        <f t="shared" si="22"/>
        <v>36.788499999999658</v>
      </c>
      <c r="N155" s="142">
        <f t="shared" si="23"/>
        <v>1.1383702261500601E-2</v>
      </c>
      <c r="O155" s="116"/>
      <c r="P155" s="116"/>
      <c r="Q155" s="124"/>
      <c r="R155" s="124"/>
      <c r="S155" s="124"/>
      <c r="T155" s="190">
        <f t="shared" si="24"/>
        <v>39402.484531249997</v>
      </c>
      <c r="U155" s="192">
        <f t="shared" si="26"/>
        <v>0.1140000000000001</v>
      </c>
      <c r="V155" s="192">
        <f t="shared" si="25"/>
        <v>-1.9939</v>
      </c>
      <c r="W155" s="124"/>
    </row>
    <row r="156" spans="1:23" x14ac:dyDescent="0.35">
      <c r="A156" s="136">
        <v>150</v>
      </c>
      <c r="B156" s="103">
        <v>39402</v>
      </c>
      <c r="C156" s="104">
        <v>0.48701388888888886</v>
      </c>
      <c r="D156" s="104">
        <v>0.49216435185185187</v>
      </c>
      <c r="E156" s="105">
        <v>3156.7840000000001</v>
      </c>
      <c r="F156" s="137">
        <v>-1.28</v>
      </c>
      <c r="G156" s="106">
        <v>2040</v>
      </c>
      <c r="H156" s="107">
        <v>1.57</v>
      </c>
      <c r="I156" s="130">
        <f t="shared" si="18"/>
        <v>1.547443137254902</v>
      </c>
      <c r="J156" s="36">
        <f t="shared" si="19"/>
        <v>1.57643</v>
      </c>
      <c r="K156" s="131">
        <f t="shared" si="20"/>
        <v>3215.9171999999999</v>
      </c>
      <c r="L156" s="211">
        <f t="shared" si="21"/>
        <v>-2.8986862745097985E-2</v>
      </c>
      <c r="M156" s="131">
        <f t="shared" si="22"/>
        <v>-59.133199999999761</v>
      </c>
      <c r="N156" s="143">
        <f t="shared" si="23"/>
        <v>-1.8387662468424177E-2</v>
      </c>
      <c r="O156" s="118"/>
      <c r="P156" s="118"/>
      <c r="Q156" s="119"/>
      <c r="R156" s="119"/>
      <c r="S156" s="119"/>
      <c r="T156" s="197">
        <f t="shared" si="24"/>
        <v>39402.489589120371</v>
      </c>
      <c r="U156" s="198">
        <f t="shared" si="26"/>
        <v>0.122</v>
      </c>
      <c r="V156" s="198">
        <f t="shared" si="25"/>
        <v>-2.0096000000000003</v>
      </c>
      <c r="W156" s="119"/>
    </row>
    <row r="157" spans="1:23" x14ac:dyDescent="0.35">
      <c r="A157" s="138">
        <v>151</v>
      </c>
      <c r="B157" s="108">
        <v>39519</v>
      </c>
      <c r="C157" s="109">
        <v>0.58381944444444445</v>
      </c>
      <c r="D157" s="109">
        <v>0.58791666666666664</v>
      </c>
      <c r="E157" s="100">
        <v>-2255.7449999999999</v>
      </c>
      <c r="F157" s="17">
        <v>-0.69</v>
      </c>
      <c r="G157" s="110">
        <v>2210</v>
      </c>
      <c r="H157" s="111">
        <v>-0.93</v>
      </c>
      <c r="I157" s="122">
        <f t="shared" si="18"/>
        <v>-1.0206990950226245</v>
      </c>
      <c r="J157" s="22">
        <f t="shared" si="19"/>
        <v>-0.92107000000000006</v>
      </c>
      <c r="K157" s="123">
        <f t="shared" si="20"/>
        <v>-2035.5647000000001</v>
      </c>
      <c r="L157" s="210">
        <f t="shared" si="21"/>
        <v>-9.9629095022624403E-2</v>
      </c>
      <c r="M157" s="123">
        <f t="shared" si="22"/>
        <v>-220.18029999999976</v>
      </c>
      <c r="N157" s="142">
        <f t="shared" si="23"/>
        <v>0.10816669202408538</v>
      </c>
      <c r="O157" s="116"/>
      <c r="P157" s="116"/>
      <c r="Q157" s="124"/>
      <c r="R157" s="124"/>
      <c r="S157" s="124"/>
      <c r="T157" s="190">
        <f t="shared" si="24"/>
        <v>39519.585868055554</v>
      </c>
      <c r="U157" s="192">
        <f t="shared" si="26"/>
        <v>0.13200000000000001</v>
      </c>
      <c r="V157" s="192">
        <f t="shared" si="25"/>
        <v>0.64169999999999994</v>
      </c>
      <c r="W157" s="124"/>
    </row>
    <row r="158" spans="1:23" x14ac:dyDescent="0.35">
      <c r="A158" s="138">
        <v>152</v>
      </c>
      <c r="B158" s="108">
        <v>39519</v>
      </c>
      <c r="C158" s="109">
        <v>0.58831018518518519</v>
      </c>
      <c r="D158" s="109">
        <v>0.59042824074074074</v>
      </c>
      <c r="E158" s="100">
        <v>-2349.4290000000001</v>
      </c>
      <c r="F158" s="139">
        <v>-0.66</v>
      </c>
      <c r="G158" s="110">
        <v>2220</v>
      </c>
      <c r="H158" s="111">
        <v>-1.07</v>
      </c>
      <c r="I158" s="122">
        <f t="shared" si="18"/>
        <v>-1.0583013513513513</v>
      </c>
      <c r="J158" s="22">
        <f t="shared" si="19"/>
        <v>-1.0609300000000002</v>
      </c>
      <c r="K158" s="123">
        <f t="shared" si="20"/>
        <v>-2355.2646000000004</v>
      </c>
      <c r="L158" s="210">
        <f t="shared" si="21"/>
        <v>2.628648648648868E-3</v>
      </c>
      <c r="M158" s="123">
        <f t="shared" si="22"/>
        <v>5.8356000000003405</v>
      </c>
      <c r="N158" s="142">
        <f t="shared" si="23"/>
        <v>-2.4776833991392473E-3</v>
      </c>
      <c r="O158" s="116"/>
      <c r="P158" s="116"/>
      <c r="Q158" s="124"/>
      <c r="R158" s="124"/>
      <c r="S158" s="124"/>
      <c r="T158" s="190">
        <f t="shared" si="24"/>
        <v>39519.589369212961</v>
      </c>
      <c r="U158" s="192">
        <f t="shared" si="26"/>
        <v>0.14000000000000001</v>
      </c>
      <c r="V158" s="192">
        <f t="shared" si="25"/>
        <v>0.70620000000000005</v>
      </c>
      <c r="W158" s="124"/>
    </row>
    <row r="159" spans="1:23" x14ac:dyDescent="0.35">
      <c r="A159" s="138">
        <v>153</v>
      </c>
      <c r="B159" s="108">
        <v>39519</v>
      </c>
      <c r="C159" s="109">
        <v>0.59055555555555561</v>
      </c>
      <c r="D159" s="109">
        <v>0.5934490740740741</v>
      </c>
      <c r="E159" s="100">
        <v>-2478.9110000000001</v>
      </c>
      <c r="F159" s="139">
        <v>-0.64</v>
      </c>
      <c r="G159" s="110">
        <v>2230</v>
      </c>
      <c r="H159" s="111">
        <v>-1.07</v>
      </c>
      <c r="I159" s="122">
        <f t="shared" si="18"/>
        <v>-1.1116192825112108</v>
      </c>
      <c r="J159" s="22">
        <f t="shared" si="19"/>
        <v>-1.0609300000000002</v>
      </c>
      <c r="K159" s="123">
        <f t="shared" si="20"/>
        <v>-2365.8739000000005</v>
      </c>
      <c r="L159" s="210">
        <f t="shared" si="21"/>
        <v>-5.0689282511210632E-2</v>
      </c>
      <c r="M159" s="123">
        <f t="shared" si="22"/>
        <v>-113.03709999999955</v>
      </c>
      <c r="N159" s="142">
        <f t="shared" si="23"/>
        <v>4.777815926706809E-2</v>
      </c>
      <c r="O159" s="116"/>
      <c r="P159" s="116"/>
      <c r="Q159" s="124"/>
      <c r="R159" s="124"/>
      <c r="S159" s="124"/>
      <c r="T159" s="190">
        <f t="shared" si="24"/>
        <v>39519.592002314821</v>
      </c>
      <c r="U159" s="192">
        <f t="shared" si="26"/>
        <v>-0.1180000000000001</v>
      </c>
      <c r="V159" s="192">
        <f t="shared" si="25"/>
        <v>0.68480000000000008</v>
      </c>
      <c r="W159" s="124"/>
    </row>
    <row r="160" spans="1:23" x14ac:dyDescent="0.35">
      <c r="A160" s="138">
        <v>154</v>
      </c>
      <c r="B160" s="108">
        <v>39519</v>
      </c>
      <c r="C160" s="109">
        <v>0.59355324074074078</v>
      </c>
      <c r="D160" s="109">
        <v>0.59638888888888886</v>
      </c>
      <c r="E160" s="100">
        <v>-2487.241</v>
      </c>
      <c r="F160" s="139">
        <v>-0.61</v>
      </c>
      <c r="G160" s="110">
        <v>2230</v>
      </c>
      <c r="H160" s="111">
        <v>-1.03</v>
      </c>
      <c r="I160" s="122">
        <f t="shared" si="18"/>
        <v>-1.1153547085201794</v>
      </c>
      <c r="J160" s="22">
        <f t="shared" si="19"/>
        <v>-1.0209699999999999</v>
      </c>
      <c r="K160" s="123">
        <f t="shared" si="20"/>
        <v>-2276.7630999999997</v>
      </c>
      <c r="L160" s="210">
        <f t="shared" si="21"/>
        <v>-9.4384708520179439E-2</v>
      </c>
      <c r="M160" s="123">
        <f t="shared" si="22"/>
        <v>-210.47790000000032</v>
      </c>
      <c r="N160" s="142">
        <f t="shared" si="23"/>
        <v>9.244611351967201E-2</v>
      </c>
      <c r="O160" s="116"/>
      <c r="P160" s="116"/>
      <c r="Q160" s="124"/>
      <c r="R160" s="124"/>
      <c r="S160" s="124"/>
      <c r="T160" s="190">
        <f t="shared" si="24"/>
        <v>39519.594971064813</v>
      </c>
      <c r="U160" s="192">
        <f t="shared" si="26"/>
        <v>-0.12799999999999989</v>
      </c>
      <c r="V160" s="192">
        <f t="shared" si="25"/>
        <v>0.62829999999999997</v>
      </c>
      <c r="W160" s="124"/>
    </row>
    <row r="161" spans="1:23" x14ac:dyDescent="0.35">
      <c r="A161" s="140">
        <v>155</v>
      </c>
      <c r="B161" s="112">
        <v>39519</v>
      </c>
      <c r="C161" s="113">
        <v>0.59644675925925927</v>
      </c>
      <c r="D161" s="113">
        <v>0.59899305555555549</v>
      </c>
      <c r="E161" s="105">
        <v>-2544.6790000000001</v>
      </c>
      <c r="F161" s="141">
        <v>-0.57999999999999996</v>
      </c>
      <c r="G161" s="114">
        <v>2240</v>
      </c>
      <c r="H161" s="115">
        <v>-1.08</v>
      </c>
      <c r="I161" s="130">
        <f t="shared" si="18"/>
        <v>-1.1360174107142857</v>
      </c>
      <c r="J161" s="36">
        <f t="shared" si="19"/>
        <v>-1.0709200000000001</v>
      </c>
      <c r="K161" s="131">
        <f t="shared" si="20"/>
        <v>-2398.8608000000004</v>
      </c>
      <c r="L161" s="211">
        <f t="shared" si="21"/>
        <v>-6.5097410714285653E-2</v>
      </c>
      <c r="M161" s="131">
        <f t="shared" si="22"/>
        <v>-145.81819999999971</v>
      </c>
      <c r="N161" s="143">
        <f t="shared" si="23"/>
        <v>6.0786436628586238E-2</v>
      </c>
      <c r="O161" s="118"/>
      <c r="P161" s="118"/>
      <c r="Q161" s="119"/>
      <c r="R161" s="119"/>
      <c r="S161" s="119"/>
      <c r="T161" s="197">
        <f t="shared" si="24"/>
        <v>39519.597719907404</v>
      </c>
      <c r="U161" s="198">
        <f t="shared" si="26"/>
        <v>-0.13400000000000001</v>
      </c>
      <c r="V161" s="198">
        <f t="shared" si="25"/>
        <v>0.62639999999999996</v>
      </c>
      <c r="W161" s="119"/>
    </row>
    <row r="162" spans="1:23" x14ac:dyDescent="0.35">
      <c r="A162" s="138">
        <v>156</v>
      </c>
      <c r="B162" s="108">
        <v>39595</v>
      </c>
      <c r="C162" s="109">
        <v>0.56859953703703703</v>
      </c>
      <c r="D162" s="109">
        <v>0.5721180555555555</v>
      </c>
      <c r="E162" s="100">
        <v>2069.6869999999999</v>
      </c>
      <c r="F162" s="17">
        <v>-1.28</v>
      </c>
      <c r="G162" s="110">
        <v>2040</v>
      </c>
      <c r="H162" s="111">
        <v>0.86</v>
      </c>
      <c r="I162" s="122">
        <f t="shared" si="18"/>
        <v>1.014552450980392</v>
      </c>
      <c r="J162" s="22">
        <f t="shared" si="19"/>
        <v>0.86714000000000002</v>
      </c>
      <c r="K162" s="123">
        <f t="shared" si="20"/>
        <v>1768.9656</v>
      </c>
      <c r="L162" s="210">
        <f t="shared" si="21"/>
        <v>0.14741245098039202</v>
      </c>
      <c r="M162" s="123">
        <f t="shared" si="22"/>
        <v>300.7213999999999</v>
      </c>
      <c r="N162" s="142">
        <f t="shared" si="23"/>
        <v>0.16999844428857175</v>
      </c>
      <c r="O162" s="116"/>
      <c r="P162" s="116"/>
      <c r="Q162" s="124"/>
      <c r="R162" s="124"/>
      <c r="S162" s="124"/>
      <c r="T162" s="190">
        <f t="shared" si="24"/>
        <v>39595.570358796293</v>
      </c>
      <c r="U162" s="192">
        <f t="shared" si="26"/>
        <v>-0.14000000000000012</v>
      </c>
      <c r="V162" s="192">
        <f t="shared" si="25"/>
        <v>-1.1008</v>
      </c>
      <c r="W162" s="124"/>
    </row>
    <row r="163" spans="1:23" x14ac:dyDescent="0.35">
      <c r="A163" s="138">
        <v>157</v>
      </c>
      <c r="B163" s="108">
        <v>39595</v>
      </c>
      <c r="C163" s="109">
        <v>0.57326388888888891</v>
      </c>
      <c r="D163" s="109">
        <v>0.57670138888888889</v>
      </c>
      <c r="E163" s="100">
        <v>2120.328</v>
      </c>
      <c r="F163" s="139">
        <v>-1.3</v>
      </c>
      <c r="G163" s="110">
        <v>2040</v>
      </c>
      <c r="H163" s="111">
        <v>0.88</v>
      </c>
      <c r="I163" s="122">
        <f t="shared" si="18"/>
        <v>1.0393764705882353</v>
      </c>
      <c r="J163" s="22">
        <f t="shared" si="19"/>
        <v>0.88712000000000002</v>
      </c>
      <c r="K163" s="123">
        <f t="shared" si="20"/>
        <v>1809.7248</v>
      </c>
      <c r="L163" s="210">
        <f t="shared" si="21"/>
        <v>0.15225647058823533</v>
      </c>
      <c r="M163" s="123">
        <f t="shared" si="22"/>
        <v>310.60320000000002</v>
      </c>
      <c r="N163" s="142">
        <f t="shared" si="23"/>
        <v>0.17163007325754723</v>
      </c>
      <c r="O163" s="116"/>
      <c r="P163" s="116"/>
      <c r="Q163" s="124"/>
      <c r="R163" s="124"/>
      <c r="S163" s="124"/>
      <c r="T163" s="190">
        <f t="shared" si="24"/>
        <v>39595.574982638886</v>
      </c>
      <c r="U163" s="192">
        <f t="shared" si="26"/>
        <v>-0.14799999999999991</v>
      </c>
      <c r="V163" s="192">
        <f t="shared" si="25"/>
        <v>-1.1440000000000001</v>
      </c>
      <c r="W163" s="124"/>
    </row>
    <row r="164" spans="1:23" x14ac:dyDescent="0.35">
      <c r="A164" s="120">
        <v>158</v>
      </c>
      <c r="B164" s="108">
        <v>39595</v>
      </c>
      <c r="C164" s="109">
        <v>0.5768402777777778</v>
      </c>
      <c r="D164" s="109">
        <v>0.57998842592592592</v>
      </c>
      <c r="E164" s="100">
        <v>2096.7020000000002</v>
      </c>
      <c r="F164" s="139">
        <v>-1.31</v>
      </c>
      <c r="G164" s="110">
        <v>2030</v>
      </c>
      <c r="H164" s="111">
        <v>0.85</v>
      </c>
      <c r="I164" s="122">
        <f t="shared" si="18"/>
        <v>1.0328581280788178</v>
      </c>
      <c r="J164" s="22">
        <f t="shared" si="19"/>
        <v>0.85714999999999997</v>
      </c>
      <c r="K164" s="123">
        <f t="shared" si="20"/>
        <v>1740.0145</v>
      </c>
      <c r="L164" s="210">
        <f t="shared" si="21"/>
        <v>0.17570812807881786</v>
      </c>
      <c r="M164" s="123">
        <f t="shared" si="22"/>
        <v>356.68750000000023</v>
      </c>
      <c r="N164" s="142">
        <f t="shared" si="23"/>
        <v>0.2049911078327222</v>
      </c>
      <c r="O164" s="116"/>
      <c r="P164" s="116"/>
      <c r="Q164" s="124"/>
      <c r="R164" s="124"/>
      <c r="S164" s="124"/>
      <c r="T164" s="190">
        <f t="shared" si="24"/>
        <v>39595.578414351847</v>
      </c>
      <c r="U164" s="192">
        <f t="shared" si="26"/>
        <v>-2.6000000000000023E-2</v>
      </c>
      <c r="V164" s="192">
        <f t="shared" si="25"/>
        <v>-1.1134999999999999</v>
      </c>
      <c r="W164" s="124"/>
    </row>
    <row r="165" spans="1:23" x14ac:dyDescent="0.35">
      <c r="A165" s="120">
        <v>159</v>
      </c>
      <c r="B165" s="108">
        <v>39595</v>
      </c>
      <c r="C165" s="109">
        <v>0.58297453703703705</v>
      </c>
      <c r="D165" s="109">
        <v>0.58585648148148151</v>
      </c>
      <c r="E165" s="100">
        <v>2232.0279999999998</v>
      </c>
      <c r="F165" s="139">
        <v>-1.31</v>
      </c>
      <c r="G165" s="110">
        <v>2030</v>
      </c>
      <c r="H165" s="111">
        <v>0.89</v>
      </c>
      <c r="I165" s="122">
        <f t="shared" si="18"/>
        <v>1.0995211822660098</v>
      </c>
      <c r="J165" s="22">
        <f t="shared" si="19"/>
        <v>0.89711000000000007</v>
      </c>
      <c r="K165" s="123">
        <f t="shared" si="20"/>
        <v>1821.1333000000002</v>
      </c>
      <c r="L165" s="210">
        <f t="shared" si="21"/>
        <v>0.20241118226600974</v>
      </c>
      <c r="M165" s="123">
        <f t="shared" si="22"/>
        <v>410.8946999999996</v>
      </c>
      <c r="N165" s="142">
        <f t="shared" si="23"/>
        <v>0.22562582321678459</v>
      </c>
      <c r="O165" s="116"/>
      <c r="P165" s="116"/>
      <c r="Q165" s="124"/>
      <c r="R165" s="124"/>
      <c r="S165" s="124"/>
      <c r="T165" s="190">
        <f t="shared" si="24"/>
        <v>39595.584415509256</v>
      </c>
      <c r="U165" s="192">
        <f t="shared" si="26"/>
        <v>-7.5000000000000622E-3</v>
      </c>
      <c r="V165" s="192">
        <f t="shared" si="25"/>
        <v>-1.1659000000000002</v>
      </c>
      <c r="W165" s="124"/>
    </row>
    <row r="166" spans="1:23" x14ac:dyDescent="0.35">
      <c r="A166" s="138">
        <v>160</v>
      </c>
      <c r="B166" s="108">
        <v>39595</v>
      </c>
      <c r="C166" s="109">
        <v>0.58603009259259264</v>
      </c>
      <c r="D166" s="109">
        <v>0.58880787037037041</v>
      </c>
      <c r="E166" s="100">
        <v>2202.3290000000002</v>
      </c>
      <c r="F166" s="139">
        <v>-1.32</v>
      </c>
      <c r="G166" s="110">
        <v>2030</v>
      </c>
      <c r="H166" s="111">
        <v>0.89</v>
      </c>
      <c r="I166" s="122">
        <f t="shared" si="18"/>
        <v>1.0848911330049262</v>
      </c>
      <c r="J166" s="22">
        <f t="shared" si="19"/>
        <v>0.89711000000000007</v>
      </c>
      <c r="K166" s="123">
        <f t="shared" si="20"/>
        <v>1821.1333000000002</v>
      </c>
      <c r="L166" s="210">
        <f t="shared" si="21"/>
        <v>0.18778113300492616</v>
      </c>
      <c r="M166" s="123">
        <f t="shared" si="22"/>
        <v>381.19569999999999</v>
      </c>
      <c r="N166" s="142">
        <f t="shared" si="23"/>
        <v>0.20931784620049501</v>
      </c>
      <c r="O166" s="116"/>
      <c r="P166" s="116"/>
      <c r="Q166" s="124"/>
      <c r="R166" s="124"/>
      <c r="S166" s="124"/>
      <c r="T166" s="190">
        <f t="shared" si="24"/>
        <v>39595.587418981479</v>
      </c>
      <c r="U166" s="192">
        <f t="shared" si="26"/>
        <v>-9.1666666666665453E-3</v>
      </c>
      <c r="V166" s="192">
        <f t="shared" si="25"/>
        <v>-1.1748000000000001</v>
      </c>
      <c r="W166" s="124"/>
    </row>
    <row r="167" spans="1:23" ht="15" thickBot="1" x14ac:dyDescent="0.4">
      <c r="A167" s="138">
        <v>161</v>
      </c>
      <c r="B167" s="108">
        <v>39595</v>
      </c>
      <c r="C167" s="109">
        <v>0.60827546296296298</v>
      </c>
      <c r="D167" s="109">
        <v>0.61124999999999996</v>
      </c>
      <c r="E167" s="100">
        <v>2039.104</v>
      </c>
      <c r="F167" s="17">
        <v>-1.41</v>
      </c>
      <c r="G167" s="110">
        <v>2030</v>
      </c>
      <c r="H167" s="111">
        <v>0.91</v>
      </c>
      <c r="I167" s="122">
        <f t="shared" si="18"/>
        <v>1.0044847290640395</v>
      </c>
      <c r="J167" s="22">
        <f t="shared" si="19"/>
        <v>0.91709000000000007</v>
      </c>
      <c r="K167" s="123">
        <f t="shared" si="20"/>
        <v>1861.6927000000001</v>
      </c>
      <c r="L167" s="210">
        <f t="shared" si="21"/>
        <v>8.7394729064039445E-2</v>
      </c>
      <c r="M167" s="123">
        <f t="shared" si="22"/>
        <v>177.41129999999998</v>
      </c>
      <c r="N167" s="142">
        <f t="shared" si="23"/>
        <v>9.5295695148828796E-2</v>
      </c>
      <c r="O167" s="116"/>
      <c r="P167" s="116"/>
      <c r="Q167" s="124"/>
      <c r="R167" s="124"/>
      <c r="S167" s="124"/>
      <c r="T167" s="190">
        <f t="shared" si="24"/>
        <v>39595.609762731481</v>
      </c>
      <c r="U167" s="192">
        <f t="shared" si="26"/>
        <v>0.29333333333333322</v>
      </c>
      <c r="V167" s="192">
        <f t="shared" si="25"/>
        <v>-1.2830999999999999</v>
      </c>
      <c r="W167" s="124"/>
    </row>
    <row r="168" spans="1:23" x14ac:dyDescent="0.35">
      <c r="A168" s="145"/>
      <c r="B168" s="146"/>
      <c r="C168" s="147"/>
      <c r="D168" s="147"/>
      <c r="E168" s="148"/>
      <c r="F168" s="148"/>
      <c r="G168" s="148"/>
      <c r="H168" s="149"/>
      <c r="I168" s="149"/>
      <c r="J168" s="150"/>
      <c r="K168" s="148"/>
      <c r="L168" s="148"/>
      <c r="M168" s="148"/>
      <c r="N168" s="151"/>
      <c r="O168" s="149"/>
      <c r="P168" s="149"/>
      <c r="Q168" s="151"/>
      <c r="R168" s="151"/>
      <c r="S168" s="151"/>
      <c r="T168" s="151"/>
      <c r="U168" s="151"/>
      <c r="V168" s="151"/>
      <c r="W168" s="152"/>
    </row>
    <row r="169" spans="1:23" ht="15" thickBot="1" x14ac:dyDescent="0.4">
      <c r="A169" s="153"/>
      <c r="B169" s="154"/>
      <c r="C169" s="155"/>
      <c r="D169" s="155"/>
      <c r="E169" s="156"/>
      <c r="F169" s="156"/>
      <c r="G169" s="156"/>
      <c r="H169" s="157"/>
      <c r="I169" s="157"/>
      <c r="J169" s="158"/>
      <c r="K169" s="156"/>
      <c r="L169" s="156"/>
      <c r="M169" s="156"/>
      <c r="N169" s="159"/>
      <c r="O169" s="157"/>
      <c r="P169" s="157"/>
      <c r="Q169" s="159"/>
      <c r="R169" s="159"/>
      <c r="S169" s="159"/>
      <c r="T169" s="159"/>
      <c r="U169" s="159"/>
      <c r="V169" s="159"/>
      <c r="W169" s="160"/>
    </row>
    <row r="170" spans="1:23" x14ac:dyDescent="0.35">
      <c r="A170" s="17">
        <v>162</v>
      </c>
      <c r="B170" s="18">
        <v>39665</v>
      </c>
      <c r="C170" s="19">
        <v>0.5134953703703703</v>
      </c>
      <c r="D170" s="19">
        <v>0.51670138888888884</v>
      </c>
      <c r="E170" s="21">
        <v>4065.502</v>
      </c>
      <c r="F170" s="22">
        <v>-0.43</v>
      </c>
      <c r="G170" s="21">
        <v>2350.5320000000002</v>
      </c>
      <c r="H170" s="22">
        <v>1.948</v>
      </c>
      <c r="I170" s="23">
        <f t="shared" ref="I170:I233" si="27">E170/G170</f>
        <v>1.7296092969591563</v>
      </c>
      <c r="J170" s="23">
        <f>0.877*H170-0.048</f>
        <v>1.660396</v>
      </c>
      <c r="K170" s="24">
        <f>J170*G170</f>
        <v>3902.8139306720004</v>
      </c>
      <c r="L170" s="23">
        <f t="shared" ref="L170:L233" si="28">I170-J170</f>
        <v>6.9213296959156345E-2</v>
      </c>
      <c r="M170" s="24">
        <f t="shared" ref="M170:M233" si="29">E170-K170</f>
        <v>162.68806932799953</v>
      </c>
      <c r="N170" s="25">
        <f>M170/K170</f>
        <v>4.1684813116362768E-2</v>
      </c>
      <c r="O170" s="23"/>
      <c r="P170" s="23"/>
      <c r="Q170" s="26"/>
      <c r="T170" s="191">
        <f t="shared" ref="T170:T233" si="30">B170+C170+((D170-C170)/2)</f>
        <v>39665.515098379627</v>
      </c>
      <c r="U170" s="192">
        <f t="shared" ref="U170:U233" si="31">AVERAGE(F169:F173)-AVERAGE(F168:F172)</f>
        <v>-5.8333333333333015E-3</v>
      </c>
      <c r="V170" s="192">
        <f t="shared" ref="V170:V233" si="32">H170*F170</f>
        <v>-0.83763999999999994</v>
      </c>
      <c r="W170" s="144" t="s">
        <v>61</v>
      </c>
    </row>
    <row r="171" spans="1:23" x14ac:dyDescent="0.35">
      <c r="A171" s="17">
        <v>163</v>
      </c>
      <c r="B171" s="18">
        <v>39665</v>
      </c>
      <c r="C171" s="19">
        <v>0.51686342592592593</v>
      </c>
      <c r="D171" s="19">
        <v>0.52052083333333332</v>
      </c>
      <c r="E171" s="21">
        <v>3959.2510000000002</v>
      </c>
      <c r="F171" s="22">
        <v>-0.44</v>
      </c>
      <c r="G171" s="21">
        <v>2347.712</v>
      </c>
      <c r="H171" s="23">
        <v>1.97</v>
      </c>
      <c r="I171" s="23">
        <f t="shared" si="27"/>
        <v>1.6864295961344493</v>
      </c>
      <c r="J171" s="23">
        <f t="shared" ref="J171:J234" si="33">0.877*H171-0.048</f>
        <v>1.6796899999999999</v>
      </c>
      <c r="K171" s="24">
        <f t="shared" ref="K171:K234" si="34">J171*G171</f>
        <v>3943.42836928</v>
      </c>
      <c r="L171" s="23">
        <f t="shared" si="28"/>
        <v>6.7395961344494104E-3</v>
      </c>
      <c r="M171" s="24">
        <f t="shared" si="29"/>
        <v>15.822630720000234</v>
      </c>
      <c r="N171" s="25">
        <f t="shared" ref="N171:N234" si="35">M171/K171</f>
        <v>4.0124047499534438E-3</v>
      </c>
      <c r="O171" s="23"/>
      <c r="P171" s="23"/>
      <c r="Q171" s="26"/>
      <c r="T171" s="191">
        <f t="shared" si="30"/>
        <v>39665.518692129626</v>
      </c>
      <c r="U171" s="192">
        <f t="shared" si="31"/>
        <v>8.2500000000000018E-2</v>
      </c>
      <c r="V171" s="192">
        <f t="shared" si="32"/>
        <v>-0.86680000000000001</v>
      </c>
      <c r="W171" s="22"/>
    </row>
    <row r="172" spans="1:23" x14ac:dyDescent="0.35">
      <c r="A172" s="27">
        <v>164</v>
      </c>
      <c r="B172" s="28">
        <v>39665</v>
      </c>
      <c r="C172" s="19">
        <v>0.52063657407407404</v>
      </c>
      <c r="D172" s="19">
        <v>0.52393518518518511</v>
      </c>
      <c r="E172" s="21">
        <v>3902.53</v>
      </c>
      <c r="F172" s="22">
        <v>-0.44</v>
      </c>
      <c r="G172" s="21">
        <v>2347.712</v>
      </c>
      <c r="H172" s="22">
        <v>1.93</v>
      </c>
      <c r="I172" s="22">
        <f t="shared" si="27"/>
        <v>1.6622694776872122</v>
      </c>
      <c r="J172" s="22">
        <f t="shared" si="33"/>
        <v>1.6446099999999999</v>
      </c>
      <c r="K172" s="21">
        <f t="shared" si="34"/>
        <v>3861.0706323199997</v>
      </c>
      <c r="L172" s="23">
        <f t="shared" si="28"/>
        <v>1.7659477687212322E-2</v>
      </c>
      <c r="M172" s="21">
        <f t="shared" si="29"/>
        <v>41.459367680000469</v>
      </c>
      <c r="N172" s="29">
        <f t="shared" si="35"/>
        <v>1.0737790532230901E-2</v>
      </c>
      <c r="O172" s="23"/>
      <c r="P172" s="23"/>
      <c r="Q172" s="30"/>
      <c r="T172" s="191">
        <f t="shared" si="30"/>
        <v>39665.522285879633</v>
      </c>
      <c r="U172" s="192">
        <f t="shared" si="31"/>
        <v>7.5999999999999956E-2</v>
      </c>
      <c r="V172" s="192">
        <f t="shared" si="32"/>
        <v>-0.84919999999999995</v>
      </c>
      <c r="W172" s="20"/>
    </row>
    <row r="173" spans="1:23" x14ac:dyDescent="0.35">
      <c r="A173" s="31">
        <v>165</v>
      </c>
      <c r="B173" s="32">
        <v>39665</v>
      </c>
      <c r="C173" s="33">
        <v>0.52435185185185185</v>
      </c>
      <c r="D173" s="33">
        <v>0.52789351851851851</v>
      </c>
      <c r="E173" s="35">
        <v>3988.65</v>
      </c>
      <c r="F173" s="36">
        <v>-0.46</v>
      </c>
      <c r="G173" s="35">
        <v>2342.0720000000001</v>
      </c>
      <c r="H173" s="36">
        <v>1.95</v>
      </c>
      <c r="I173" s="36">
        <f t="shared" si="27"/>
        <v>1.703043288165351</v>
      </c>
      <c r="J173" s="36">
        <f t="shared" si="33"/>
        <v>1.66215</v>
      </c>
      <c r="K173" s="35">
        <f t="shared" si="34"/>
        <v>3892.8749748</v>
      </c>
      <c r="L173" s="129">
        <f t="shared" si="28"/>
        <v>4.0893288165350983E-2</v>
      </c>
      <c r="M173" s="35">
        <f t="shared" si="29"/>
        <v>95.775025200000073</v>
      </c>
      <c r="N173" s="37">
        <f t="shared" si="35"/>
        <v>2.4602646070060494E-2</v>
      </c>
      <c r="O173" s="36"/>
      <c r="P173" s="36"/>
      <c r="Q173" s="38"/>
      <c r="R173" s="16"/>
      <c r="S173" s="16"/>
      <c r="T173" s="199">
        <f t="shared" si="30"/>
        <v>39665.526122685187</v>
      </c>
      <c r="U173" s="198">
        <f t="shared" si="31"/>
        <v>7.0000000000000007E-2</v>
      </c>
      <c r="V173" s="198">
        <f t="shared" si="32"/>
        <v>-0.89700000000000002</v>
      </c>
      <c r="W173" s="34"/>
    </row>
    <row r="174" spans="1:23" x14ac:dyDescent="0.35">
      <c r="A174" s="27">
        <v>166</v>
      </c>
      <c r="B174" s="28">
        <v>39742</v>
      </c>
      <c r="C174" s="19">
        <v>0.46148148148148144</v>
      </c>
      <c r="D174" s="19">
        <v>0.46512731481481479</v>
      </c>
      <c r="E174" s="21">
        <v>2938.7310000000002</v>
      </c>
      <c r="F174" s="22">
        <v>-0.03</v>
      </c>
      <c r="G174" s="21">
        <v>2463.3319999999999</v>
      </c>
      <c r="H174" s="22">
        <v>1.45</v>
      </c>
      <c r="I174" s="22">
        <f t="shared" si="27"/>
        <v>1.1929902262464014</v>
      </c>
      <c r="J174" s="22">
        <f t="shared" si="33"/>
        <v>1.2236499999999999</v>
      </c>
      <c r="K174" s="21">
        <f t="shared" si="34"/>
        <v>3014.2562017999994</v>
      </c>
      <c r="L174" s="23">
        <f t="shared" si="28"/>
        <v>-3.0659773753598518E-2</v>
      </c>
      <c r="M174" s="21">
        <f t="shared" si="29"/>
        <v>-75.525201799999195</v>
      </c>
      <c r="N174" s="29">
        <f t="shared" si="35"/>
        <v>-2.5055999471743116E-2</v>
      </c>
      <c r="O174" s="23"/>
      <c r="P174" s="23"/>
      <c r="Q174" s="30"/>
      <c r="T174" s="191">
        <f t="shared" si="30"/>
        <v>39742.463304398152</v>
      </c>
      <c r="U174" s="192">
        <f t="shared" si="31"/>
        <v>6.6000000000000031E-2</v>
      </c>
      <c r="V174" s="192">
        <f t="shared" si="32"/>
        <v>-4.3499999999999997E-2</v>
      </c>
      <c r="W174" s="20"/>
    </row>
    <row r="175" spans="1:23" x14ac:dyDescent="0.35">
      <c r="A175" s="27">
        <v>167</v>
      </c>
      <c r="B175" s="28">
        <v>39742</v>
      </c>
      <c r="C175" s="19">
        <v>0.46523148148148147</v>
      </c>
      <c r="D175" s="19">
        <v>0.46890046296296295</v>
      </c>
      <c r="E175" s="21">
        <v>3151.0970000000002</v>
      </c>
      <c r="F175" s="22">
        <v>-0.05</v>
      </c>
      <c r="G175" s="21">
        <v>2457.692</v>
      </c>
      <c r="H175" s="22">
        <v>1.49</v>
      </c>
      <c r="I175" s="22">
        <f t="shared" si="27"/>
        <v>1.2821366550405828</v>
      </c>
      <c r="J175" s="22">
        <f t="shared" si="33"/>
        <v>1.2587299999999999</v>
      </c>
      <c r="K175" s="21">
        <f t="shared" si="34"/>
        <v>3093.5706511599997</v>
      </c>
      <c r="L175" s="23">
        <f t="shared" si="28"/>
        <v>2.3406655040582924E-2</v>
      </c>
      <c r="M175" s="21">
        <f t="shared" si="29"/>
        <v>57.526348840000537</v>
      </c>
      <c r="N175" s="29">
        <f t="shared" si="35"/>
        <v>1.8595453386018458E-2</v>
      </c>
      <c r="O175" s="23"/>
      <c r="P175" s="23"/>
      <c r="Q175" s="30"/>
      <c r="T175" s="191">
        <f t="shared" si="30"/>
        <v>39742.467065972225</v>
      </c>
      <c r="U175" s="192">
        <f t="shared" si="31"/>
        <v>-0.18799999999999997</v>
      </c>
      <c r="V175" s="192">
        <f t="shared" si="32"/>
        <v>-7.4499999999999997E-2</v>
      </c>
      <c r="W175" s="20"/>
    </row>
    <row r="176" spans="1:23" x14ac:dyDescent="0.35">
      <c r="A176" s="27">
        <v>168</v>
      </c>
      <c r="B176" s="28">
        <v>39742</v>
      </c>
      <c r="C176" s="19">
        <v>0.47475694444444444</v>
      </c>
      <c r="D176" s="19">
        <v>0.4796643518518518</v>
      </c>
      <c r="E176" s="21">
        <v>3336.4209999999998</v>
      </c>
      <c r="F176" s="22">
        <v>-0.09</v>
      </c>
      <c r="G176" s="21">
        <v>2446.4119999999998</v>
      </c>
      <c r="H176" s="22">
        <v>1.56</v>
      </c>
      <c r="I176" s="22">
        <f t="shared" si="27"/>
        <v>1.363801763562311</v>
      </c>
      <c r="J176" s="22">
        <f t="shared" si="33"/>
        <v>1.32012</v>
      </c>
      <c r="K176" s="21">
        <f t="shared" si="34"/>
        <v>3229.5574094399994</v>
      </c>
      <c r="L176" s="23">
        <f t="shared" si="28"/>
        <v>4.3681763562311016E-2</v>
      </c>
      <c r="M176" s="21">
        <f t="shared" si="29"/>
        <v>106.86359056000038</v>
      </c>
      <c r="N176" s="29">
        <f t="shared" si="35"/>
        <v>3.308923701050738E-2</v>
      </c>
      <c r="O176" s="23"/>
      <c r="P176" s="23"/>
      <c r="Q176" s="39"/>
      <c r="T176" s="191">
        <f t="shared" si="30"/>
        <v>39742.477210648147</v>
      </c>
      <c r="U176" s="192">
        <f t="shared" si="31"/>
        <v>-0.27599999999999991</v>
      </c>
      <c r="V176" s="192">
        <f t="shared" si="32"/>
        <v>-0.1404</v>
      </c>
      <c r="W176" s="20"/>
    </row>
    <row r="177" spans="1:23" x14ac:dyDescent="0.35">
      <c r="A177" s="31">
        <v>169</v>
      </c>
      <c r="B177" s="32">
        <v>39742</v>
      </c>
      <c r="C177" s="33">
        <v>0.47973379629629626</v>
      </c>
      <c r="D177" s="33">
        <v>0.48511574074074071</v>
      </c>
      <c r="E177" s="35">
        <v>3456.71</v>
      </c>
      <c r="F177" s="36">
        <v>-0.11</v>
      </c>
      <c r="G177" s="35">
        <v>2440.7719999999999</v>
      </c>
      <c r="H177" s="36">
        <v>1.57</v>
      </c>
      <c r="I177" s="36">
        <f t="shared" si="27"/>
        <v>1.4162363383388534</v>
      </c>
      <c r="J177" s="36">
        <f t="shared" si="33"/>
        <v>1.3288899999999999</v>
      </c>
      <c r="K177" s="35">
        <f t="shared" si="34"/>
        <v>3243.5175030799996</v>
      </c>
      <c r="L177" s="129">
        <f t="shared" si="28"/>
        <v>8.7346338338853524E-2</v>
      </c>
      <c r="M177" s="35">
        <f t="shared" si="29"/>
        <v>213.19249692000039</v>
      </c>
      <c r="N177" s="37">
        <f t="shared" si="35"/>
        <v>6.5728794963355597E-2</v>
      </c>
      <c r="O177" s="36"/>
      <c r="P177" s="36"/>
      <c r="Q177" s="40"/>
      <c r="R177" s="16"/>
      <c r="S177" s="16"/>
      <c r="T177" s="199">
        <f t="shared" si="30"/>
        <v>39742.482424768517</v>
      </c>
      <c r="U177" s="198">
        <f t="shared" si="31"/>
        <v>-0.27800000000000002</v>
      </c>
      <c r="V177" s="198">
        <f t="shared" si="32"/>
        <v>-0.17270000000000002</v>
      </c>
      <c r="W177" s="34"/>
    </row>
    <row r="178" spans="1:23" x14ac:dyDescent="0.35">
      <c r="A178" s="27">
        <v>170</v>
      </c>
      <c r="B178" s="28">
        <v>39855</v>
      </c>
      <c r="C178" s="19">
        <v>0.45810185185185182</v>
      </c>
      <c r="D178" s="19">
        <v>0.46025462962962965</v>
      </c>
      <c r="E178" s="21">
        <v>3149.4760000000001</v>
      </c>
      <c r="F178" s="22">
        <v>-1.4</v>
      </c>
      <c r="G178" s="21">
        <v>2077.951</v>
      </c>
      <c r="H178" s="22">
        <v>1.93</v>
      </c>
      <c r="I178" s="22">
        <f t="shared" si="27"/>
        <v>1.5156642288485147</v>
      </c>
      <c r="J178" s="22">
        <f t="shared" si="33"/>
        <v>1.6446099999999999</v>
      </c>
      <c r="K178" s="21">
        <f t="shared" si="34"/>
        <v>3417.4189941099999</v>
      </c>
      <c r="L178" s="23">
        <f t="shared" si="28"/>
        <v>-0.1289457711514852</v>
      </c>
      <c r="M178" s="21">
        <f t="shared" si="29"/>
        <v>-267.94299410999974</v>
      </c>
      <c r="N178" s="29">
        <f t="shared" si="35"/>
        <v>-7.8405075459522425E-2</v>
      </c>
      <c r="O178" s="23"/>
      <c r="P178" s="23"/>
      <c r="Q178" s="39"/>
      <c r="T178" s="191">
        <f t="shared" si="30"/>
        <v>39855.459178240737</v>
      </c>
      <c r="U178" s="192">
        <f t="shared" si="31"/>
        <v>-0.27400000000000002</v>
      </c>
      <c r="V178" s="192">
        <f t="shared" si="32"/>
        <v>-2.702</v>
      </c>
      <c r="W178" s="20"/>
    </row>
    <row r="179" spans="1:23" x14ac:dyDescent="0.35">
      <c r="A179" s="27">
        <v>171</v>
      </c>
      <c r="B179" s="28">
        <v>39855</v>
      </c>
      <c r="C179" s="19">
        <v>0.46032407407407411</v>
      </c>
      <c r="D179" s="19">
        <v>0.46225694444444443</v>
      </c>
      <c r="E179" s="21">
        <v>3082.5990000000002</v>
      </c>
      <c r="F179" s="22">
        <v>-1.41</v>
      </c>
      <c r="G179" s="21">
        <v>2075.1469999999999</v>
      </c>
      <c r="H179" s="22">
        <v>1.91</v>
      </c>
      <c r="I179" s="22">
        <f t="shared" si="27"/>
        <v>1.4854846427747048</v>
      </c>
      <c r="J179" s="22">
        <f t="shared" si="33"/>
        <v>1.6270699999999998</v>
      </c>
      <c r="K179" s="21">
        <f t="shared" si="34"/>
        <v>3376.4094292899995</v>
      </c>
      <c r="L179" s="23">
        <f t="shared" si="28"/>
        <v>-0.14158535722529497</v>
      </c>
      <c r="M179" s="21">
        <f t="shared" si="29"/>
        <v>-293.81042928999932</v>
      </c>
      <c r="N179" s="29">
        <f t="shared" si="35"/>
        <v>-8.7018602288343502E-2</v>
      </c>
      <c r="O179" s="23"/>
      <c r="P179" s="23"/>
      <c r="Q179" s="30"/>
      <c r="T179" s="191">
        <f t="shared" si="30"/>
        <v>39855.461290509258</v>
      </c>
      <c r="U179" s="192">
        <f t="shared" si="31"/>
        <v>9.199999999999986E-2</v>
      </c>
      <c r="V179" s="192">
        <f t="shared" si="32"/>
        <v>-2.6930999999999998</v>
      </c>
      <c r="W179" s="20"/>
    </row>
    <row r="180" spans="1:23" x14ac:dyDescent="0.35">
      <c r="A180" s="27">
        <v>172</v>
      </c>
      <c r="B180" s="28">
        <v>39855</v>
      </c>
      <c r="C180" s="19">
        <v>0.46232638888888888</v>
      </c>
      <c r="D180" s="19">
        <v>0.46478009259259262</v>
      </c>
      <c r="E180" s="21">
        <v>3098.0650000000001</v>
      </c>
      <c r="F180" s="22">
        <v>-1.44</v>
      </c>
      <c r="G180" s="21">
        <v>2066.7350000000001</v>
      </c>
      <c r="H180" s="22">
        <v>1.89</v>
      </c>
      <c r="I180" s="22">
        <f t="shared" si="27"/>
        <v>1.4990141455000277</v>
      </c>
      <c r="J180" s="22">
        <f t="shared" si="33"/>
        <v>1.6095299999999999</v>
      </c>
      <c r="K180" s="21">
        <f t="shared" si="34"/>
        <v>3326.4719845499999</v>
      </c>
      <c r="L180" s="23">
        <f t="shared" si="28"/>
        <v>-0.11051585449997225</v>
      </c>
      <c r="M180" s="21">
        <f t="shared" si="29"/>
        <v>-228.40698454999983</v>
      </c>
      <c r="N180" s="29">
        <f t="shared" si="35"/>
        <v>-6.8663432492697934E-2</v>
      </c>
      <c r="O180" s="23"/>
      <c r="P180" s="23"/>
      <c r="Q180" s="30"/>
      <c r="T180" s="191">
        <f t="shared" si="30"/>
        <v>39855.463553240741</v>
      </c>
      <c r="U180" s="192">
        <f t="shared" si="31"/>
        <v>0.35200000000000009</v>
      </c>
      <c r="V180" s="192">
        <f t="shared" si="32"/>
        <v>-2.7215999999999996</v>
      </c>
      <c r="W180" s="20"/>
    </row>
    <row r="181" spans="1:23" x14ac:dyDescent="0.35">
      <c r="A181" s="31">
        <v>173</v>
      </c>
      <c r="B181" s="32">
        <v>39855</v>
      </c>
      <c r="C181" s="33">
        <v>0.46486111111111111</v>
      </c>
      <c r="D181" s="33">
        <v>0.46675925925925926</v>
      </c>
      <c r="E181" s="35">
        <v>3210.1170000000002</v>
      </c>
      <c r="F181" s="36">
        <v>-1.46</v>
      </c>
      <c r="G181" s="35">
        <v>2061.1280000000002</v>
      </c>
      <c r="H181" s="36">
        <v>1.9</v>
      </c>
      <c r="I181" s="36">
        <f t="shared" si="27"/>
        <v>1.5574564025135751</v>
      </c>
      <c r="J181" s="36">
        <f t="shared" si="33"/>
        <v>1.6182999999999998</v>
      </c>
      <c r="K181" s="35">
        <f t="shared" si="34"/>
        <v>3335.5234424</v>
      </c>
      <c r="L181" s="129">
        <f t="shared" si="28"/>
        <v>-6.0843597486424761E-2</v>
      </c>
      <c r="M181" s="35">
        <f t="shared" si="29"/>
        <v>-125.40644239999983</v>
      </c>
      <c r="N181" s="37">
        <f t="shared" si="35"/>
        <v>-3.7597230109636552E-2</v>
      </c>
      <c r="O181" s="36"/>
      <c r="P181" s="36"/>
      <c r="Q181" s="38"/>
      <c r="R181" s="16"/>
      <c r="S181" s="16"/>
      <c r="T181" s="199">
        <f t="shared" si="30"/>
        <v>39855.465810185189</v>
      </c>
      <c r="U181" s="198">
        <f t="shared" si="31"/>
        <v>0.35399999999999998</v>
      </c>
      <c r="V181" s="198">
        <f t="shared" si="32"/>
        <v>-2.774</v>
      </c>
      <c r="W181" s="34"/>
    </row>
    <row r="182" spans="1:23" x14ac:dyDescent="0.35">
      <c r="A182" s="27">
        <v>174</v>
      </c>
      <c r="B182" s="28">
        <v>39981</v>
      </c>
      <c r="C182" s="19">
        <v>0.4163310185185185</v>
      </c>
      <c r="D182" s="19">
        <v>0.41987268518518522</v>
      </c>
      <c r="E182" s="21">
        <v>-3720.895</v>
      </c>
      <c r="F182" s="22">
        <v>0.35</v>
      </c>
      <c r="G182" s="21">
        <v>2570.4920000000002</v>
      </c>
      <c r="H182" s="22">
        <v>-1.54</v>
      </c>
      <c r="I182" s="22">
        <f t="shared" si="27"/>
        <v>-1.447541949167708</v>
      </c>
      <c r="J182" s="22">
        <f t="shared" si="33"/>
        <v>-1.3985800000000002</v>
      </c>
      <c r="K182" s="21">
        <f t="shared" si="34"/>
        <v>-3595.0387013600007</v>
      </c>
      <c r="L182" s="23">
        <f t="shared" si="28"/>
        <v>-4.8961949167707797E-2</v>
      </c>
      <c r="M182" s="21">
        <f t="shared" si="29"/>
        <v>-125.8562986399993</v>
      </c>
      <c r="N182" s="29">
        <f t="shared" si="35"/>
        <v>3.5008329282349017E-2</v>
      </c>
      <c r="O182" s="23"/>
      <c r="P182" s="23"/>
      <c r="Q182" s="30"/>
      <c r="T182" s="191">
        <f t="shared" si="30"/>
        <v>39981.41810185185</v>
      </c>
      <c r="U182" s="192">
        <f t="shared" si="31"/>
        <v>0.36199999999999999</v>
      </c>
      <c r="V182" s="192">
        <f t="shared" si="32"/>
        <v>-0.53899999999999992</v>
      </c>
      <c r="W182" s="20"/>
    </row>
    <row r="183" spans="1:23" x14ac:dyDescent="0.35">
      <c r="A183" s="27">
        <v>175</v>
      </c>
      <c r="B183" s="28">
        <v>39981</v>
      </c>
      <c r="C183" s="19">
        <v>0.41994212962962968</v>
      </c>
      <c r="D183" s="19">
        <v>0.42293981481481485</v>
      </c>
      <c r="E183" s="21">
        <v>-3784.92</v>
      </c>
      <c r="F183" s="22">
        <v>0.36</v>
      </c>
      <c r="G183" s="21">
        <v>2573.3119999999999</v>
      </c>
      <c r="H183" s="22">
        <v>-1.58</v>
      </c>
      <c r="I183" s="22">
        <f t="shared" si="27"/>
        <v>-1.4708360276561878</v>
      </c>
      <c r="J183" s="22">
        <f t="shared" si="33"/>
        <v>-1.4336600000000002</v>
      </c>
      <c r="K183" s="21">
        <f t="shared" si="34"/>
        <v>-3689.2544819200002</v>
      </c>
      <c r="L183" s="23">
        <f t="shared" si="28"/>
        <v>-3.717602765618766E-2</v>
      </c>
      <c r="M183" s="21">
        <f t="shared" si="29"/>
        <v>-95.665518079999856</v>
      </c>
      <c r="N183" s="29">
        <f t="shared" si="35"/>
        <v>2.5930853658599505E-2</v>
      </c>
      <c r="O183" s="23"/>
      <c r="P183" s="23"/>
      <c r="Q183" s="30"/>
      <c r="T183" s="191">
        <f t="shared" si="30"/>
        <v>39981.421440972219</v>
      </c>
      <c r="U183" s="192">
        <f t="shared" si="31"/>
        <v>0.39800000000000002</v>
      </c>
      <c r="V183" s="192">
        <f t="shared" si="32"/>
        <v>-0.56879999999999997</v>
      </c>
      <c r="W183" s="20"/>
    </row>
    <row r="184" spans="1:23" x14ac:dyDescent="0.35">
      <c r="A184" s="27">
        <v>176</v>
      </c>
      <c r="B184" s="28">
        <v>39981</v>
      </c>
      <c r="C184" s="19">
        <v>0.42302083333333335</v>
      </c>
      <c r="D184" s="19">
        <v>0.4259722222222222</v>
      </c>
      <c r="E184" s="21">
        <v>-3745.3679999999999</v>
      </c>
      <c r="F184" s="22">
        <v>0.36</v>
      </c>
      <c r="G184" s="21">
        <v>2573.3119999999999</v>
      </c>
      <c r="H184" s="22">
        <v>-1.52</v>
      </c>
      <c r="I184" s="22">
        <f t="shared" si="27"/>
        <v>-1.4554659520493434</v>
      </c>
      <c r="J184" s="22">
        <f t="shared" si="33"/>
        <v>-1.38104</v>
      </c>
      <c r="K184" s="21">
        <f t="shared" si="34"/>
        <v>-3553.8468044800002</v>
      </c>
      <c r="L184" s="23">
        <f t="shared" si="28"/>
        <v>-7.4425952049343325E-2</v>
      </c>
      <c r="M184" s="21">
        <f t="shared" si="29"/>
        <v>-191.52119551999976</v>
      </c>
      <c r="N184" s="29">
        <f t="shared" si="35"/>
        <v>5.389123562629853E-2</v>
      </c>
      <c r="O184" s="23"/>
      <c r="P184" s="23"/>
      <c r="Q184" s="30"/>
      <c r="T184" s="191">
        <f t="shared" si="30"/>
        <v>39981.424496527776</v>
      </c>
      <c r="U184" s="192">
        <f t="shared" si="31"/>
        <v>3.5999999999999976E-2</v>
      </c>
      <c r="V184" s="192">
        <f t="shared" si="32"/>
        <v>-0.54720000000000002</v>
      </c>
      <c r="W184" s="20"/>
    </row>
    <row r="185" spans="1:23" x14ac:dyDescent="0.35">
      <c r="A185" s="31">
        <v>177</v>
      </c>
      <c r="B185" s="32">
        <v>39981</v>
      </c>
      <c r="C185" s="33">
        <v>0.42603009259259261</v>
      </c>
      <c r="D185" s="33">
        <v>0.42891203703703701</v>
      </c>
      <c r="E185" s="35">
        <v>-3644.6860000000001</v>
      </c>
      <c r="F185" s="36">
        <v>0.37</v>
      </c>
      <c r="G185" s="35">
        <v>2576.1320000000001</v>
      </c>
      <c r="H185" s="36">
        <v>-1.54</v>
      </c>
      <c r="I185" s="36">
        <f t="shared" si="27"/>
        <v>-1.4147900806325142</v>
      </c>
      <c r="J185" s="36">
        <f t="shared" si="33"/>
        <v>-1.3985800000000002</v>
      </c>
      <c r="K185" s="35">
        <f t="shared" si="34"/>
        <v>-3602.9266925600004</v>
      </c>
      <c r="L185" s="129">
        <f t="shared" si="28"/>
        <v>-1.6210080632514057E-2</v>
      </c>
      <c r="M185" s="35">
        <f t="shared" si="29"/>
        <v>-41.759307439999702</v>
      </c>
      <c r="N185" s="37">
        <f t="shared" si="35"/>
        <v>1.1590384985137822E-2</v>
      </c>
      <c r="O185" s="36"/>
      <c r="P185" s="36"/>
      <c r="Q185" s="38"/>
      <c r="R185" s="16"/>
      <c r="S185" s="16"/>
      <c r="T185" s="199">
        <f t="shared" si="30"/>
        <v>39981.427471064817</v>
      </c>
      <c r="U185" s="198">
        <f t="shared" si="31"/>
        <v>3.6000000000000032E-2</v>
      </c>
      <c r="V185" s="198">
        <f t="shared" si="32"/>
        <v>-0.56979999999999997</v>
      </c>
      <c r="W185" s="34"/>
    </row>
    <row r="186" spans="1:23" x14ac:dyDescent="0.35">
      <c r="A186" s="27">
        <v>178</v>
      </c>
      <c r="B186" s="28">
        <v>40058</v>
      </c>
      <c r="C186" s="19">
        <v>0.5521759259259259</v>
      </c>
      <c r="D186" s="19">
        <v>0.55552083333333335</v>
      </c>
      <c r="E186" s="21">
        <v>-3702.857</v>
      </c>
      <c r="F186" s="22">
        <v>0.53</v>
      </c>
      <c r="G186" s="21">
        <v>2621.252</v>
      </c>
      <c r="H186" s="22">
        <v>-1.71</v>
      </c>
      <c r="I186" s="22">
        <f t="shared" si="27"/>
        <v>-1.4126291558385078</v>
      </c>
      <c r="J186" s="22">
        <f t="shared" si="33"/>
        <v>-1.5476700000000001</v>
      </c>
      <c r="K186" s="21">
        <f t="shared" si="34"/>
        <v>-4056.8330828400003</v>
      </c>
      <c r="L186" s="23">
        <f t="shared" si="28"/>
        <v>0.13504084416149231</v>
      </c>
      <c r="M186" s="21">
        <f t="shared" si="29"/>
        <v>353.97608284000034</v>
      </c>
      <c r="N186" s="29">
        <f t="shared" si="35"/>
        <v>-8.7254288163169422E-2</v>
      </c>
      <c r="O186" s="23"/>
      <c r="P186" s="23"/>
      <c r="Q186" s="30"/>
      <c r="T186" s="191">
        <f t="shared" si="30"/>
        <v>40058.553848379634</v>
      </c>
      <c r="U186" s="192">
        <f t="shared" si="31"/>
        <v>3.5999999999999976E-2</v>
      </c>
      <c r="V186" s="192">
        <f t="shared" si="32"/>
        <v>-0.90629999999999999</v>
      </c>
      <c r="W186" s="20"/>
    </row>
    <row r="187" spans="1:23" x14ac:dyDescent="0.35">
      <c r="A187" s="27">
        <v>179</v>
      </c>
      <c r="B187" s="28">
        <v>40058</v>
      </c>
      <c r="C187" s="19">
        <v>0.55557870370370377</v>
      </c>
      <c r="D187" s="19">
        <v>0.55797453703703703</v>
      </c>
      <c r="E187" s="41">
        <v>-3864.1660000000002</v>
      </c>
      <c r="F187" s="42">
        <v>0.53</v>
      </c>
      <c r="G187" s="21">
        <v>2621.252</v>
      </c>
      <c r="H187" s="22">
        <v>-1.71</v>
      </c>
      <c r="I187" s="22">
        <f t="shared" si="27"/>
        <v>-1.4741680693042867</v>
      </c>
      <c r="J187" s="22">
        <f t="shared" si="33"/>
        <v>-1.5476700000000001</v>
      </c>
      <c r="K187" s="21">
        <f t="shared" si="34"/>
        <v>-4056.8330828400003</v>
      </c>
      <c r="L187" s="23">
        <f t="shared" si="28"/>
        <v>7.3501930695713424E-2</v>
      </c>
      <c r="M187" s="21">
        <f t="shared" si="29"/>
        <v>192.66708284000015</v>
      </c>
      <c r="N187" s="29">
        <f t="shared" si="35"/>
        <v>-4.7491991636274787E-2</v>
      </c>
      <c r="O187" s="23"/>
      <c r="P187" s="23"/>
      <c r="Q187" s="30"/>
      <c r="T187" s="191">
        <f t="shared" si="30"/>
        <v>40058.556776620368</v>
      </c>
      <c r="U187" s="192">
        <f t="shared" si="31"/>
        <v>-8.9999999999999969E-2</v>
      </c>
      <c r="V187" s="192">
        <f t="shared" si="32"/>
        <v>-0.90629999999999999</v>
      </c>
      <c r="W187" s="20"/>
    </row>
    <row r="188" spans="1:23" x14ac:dyDescent="0.35">
      <c r="A188" s="27">
        <v>180</v>
      </c>
      <c r="B188" s="28">
        <v>40058</v>
      </c>
      <c r="C188" s="19">
        <v>0.55803240740740734</v>
      </c>
      <c r="D188" s="19">
        <v>0.56098379629629636</v>
      </c>
      <c r="E188" s="43">
        <v>-3796.433</v>
      </c>
      <c r="F188" s="44">
        <v>0.54</v>
      </c>
      <c r="G188" s="21">
        <v>2624.0720000000001</v>
      </c>
      <c r="H188" s="22">
        <v>-1.71</v>
      </c>
      <c r="I188" s="22">
        <f t="shared" si="27"/>
        <v>-1.4467716587044868</v>
      </c>
      <c r="J188" s="22">
        <f t="shared" si="33"/>
        <v>-1.5476700000000001</v>
      </c>
      <c r="K188" s="21">
        <f t="shared" si="34"/>
        <v>-4061.1975122400004</v>
      </c>
      <c r="L188" s="23">
        <f t="shared" si="28"/>
        <v>0.10089834129551334</v>
      </c>
      <c r="M188" s="21">
        <f t="shared" si="29"/>
        <v>264.76451224000039</v>
      </c>
      <c r="N188" s="29">
        <f t="shared" si="35"/>
        <v>-6.5193704921277379E-2</v>
      </c>
      <c r="O188" s="23"/>
      <c r="P188" s="23"/>
      <c r="Q188" s="30"/>
      <c r="T188" s="191">
        <f t="shared" si="30"/>
        <v>40058.559508101855</v>
      </c>
      <c r="U188" s="192">
        <f t="shared" si="31"/>
        <v>-0.11800000000000005</v>
      </c>
      <c r="V188" s="192">
        <f t="shared" si="32"/>
        <v>-0.9234</v>
      </c>
      <c r="W188" s="20"/>
    </row>
    <row r="189" spans="1:23" x14ac:dyDescent="0.35">
      <c r="A189" s="31">
        <v>181</v>
      </c>
      <c r="B189" s="32">
        <v>40058</v>
      </c>
      <c r="C189" s="33">
        <v>0.56103009259259262</v>
      </c>
      <c r="D189" s="33">
        <v>0.56366898148148148</v>
      </c>
      <c r="E189" s="45">
        <v>-3744.2379999999998</v>
      </c>
      <c r="F189" s="46">
        <v>0.54</v>
      </c>
      <c r="G189" s="35">
        <v>2624.0720000000001</v>
      </c>
      <c r="H189" s="36">
        <v>-1.73</v>
      </c>
      <c r="I189" s="36">
        <f t="shared" si="27"/>
        <v>-1.4268808172946472</v>
      </c>
      <c r="J189" s="36">
        <f t="shared" si="33"/>
        <v>-1.56521</v>
      </c>
      <c r="K189" s="35">
        <f t="shared" si="34"/>
        <v>-4107.2237351200001</v>
      </c>
      <c r="L189" s="129">
        <f t="shared" si="28"/>
        <v>0.13832918270535277</v>
      </c>
      <c r="M189" s="35">
        <f t="shared" si="29"/>
        <v>362.9857351200003</v>
      </c>
      <c r="N189" s="37">
        <f t="shared" si="35"/>
        <v>-8.8377395177230339E-2</v>
      </c>
      <c r="O189" s="36"/>
      <c r="P189" s="36"/>
      <c r="Q189" s="38"/>
      <c r="R189" s="16"/>
      <c r="S189" s="16"/>
      <c r="T189" s="199">
        <f t="shared" si="30"/>
        <v>40058.562349537038</v>
      </c>
      <c r="U189" s="198">
        <f t="shared" si="31"/>
        <v>-0.11399999999999999</v>
      </c>
      <c r="V189" s="198">
        <f t="shared" si="32"/>
        <v>-0.93420000000000003</v>
      </c>
      <c r="W189" s="34"/>
    </row>
    <row r="190" spans="1:23" x14ac:dyDescent="0.35">
      <c r="A190" s="27">
        <v>182</v>
      </c>
      <c r="B190" s="28">
        <v>40148</v>
      </c>
      <c r="C190" s="19">
        <v>0.47082175925925923</v>
      </c>
      <c r="D190" s="19">
        <v>0.4730671296296296</v>
      </c>
      <c r="E190" s="43">
        <v>-2428.6959999999999</v>
      </c>
      <c r="F190" s="44">
        <v>-0.08</v>
      </c>
      <c r="G190" s="21">
        <v>2449.232</v>
      </c>
      <c r="H190" s="22">
        <v>-1.3</v>
      </c>
      <c r="I190" s="22">
        <f t="shared" si="27"/>
        <v>-0.99161533084656739</v>
      </c>
      <c r="J190" s="22">
        <f t="shared" si="33"/>
        <v>-1.1881000000000002</v>
      </c>
      <c r="K190" s="21">
        <f t="shared" si="34"/>
        <v>-2909.9325392000005</v>
      </c>
      <c r="L190" s="23">
        <f t="shared" si="28"/>
        <v>0.19648466915343277</v>
      </c>
      <c r="M190" s="21">
        <f t="shared" si="29"/>
        <v>481.23653920000061</v>
      </c>
      <c r="N190" s="29">
        <f t="shared" si="35"/>
        <v>-0.1653772150100436</v>
      </c>
      <c r="O190" s="23"/>
      <c r="P190" s="23"/>
      <c r="Q190" s="30"/>
      <c r="T190" s="191">
        <f t="shared" si="30"/>
        <v>40148.471944444442</v>
      </c>
      <c r="U190" s="192">
        <f t="shared" si="31"/>
        <v>-0.10999999999999999</v>
      </c>
      <c r="V190" s="192">
        <f t="shared" si="32"/>
        <v>0.10400000000000001</v>
      </c>
      <c r="W190" s="20"/>
    </row>
    <row r="191" spans="1:23" x14ac:dyDescent="0.35">
      <c r="A191" s="27">
        <v>183</v>
      </c>
      <c r="B191" s="28">
        <v>40148</v>
      </c>
      <c r="C191" s="19">
        <v>0.47320601851851851</v>
      </c>
      <c r="D191" s="19">
        <v>0.47543981481481484</v>
      </c>
      <c r="E191" s="21">
        <v>-2392.5329999999999</v>
      </c>
      <c r="F191" s="22">
        <v>-0.06</v>
      </c>
      <c r="G191" s="21">
        <v>2454.8719999999998</v>
      </c>
      <c r="H191" s="22">
        <v>-1.2</v>
      </c>
      <c r="I191" s="22">
        <f t="shared" si="27"/>
        <v>-0.97460600797108776</v>
      </c>
      <c r="J191" s="22">
        <f t="shared" si="33"/>
        <v>-1.1004</v>
      </c>
      <c r="K191" s="21">
        <f t="shared" si="34"/>
        <v>-2701.3411488000002</v>
      </c>
      <c r="L191" s="23">
        <f t="shared" si="28"/>
        <v>0.12579399202891228</v>
      </c>
      <c r="M191" s="21">
        <f t="shared" si="29"/>
        <v>308.80814880000025</v>
      </c>
      <c r="N191" s="29">
        <f t="shared" si="35"/>
        <v>-0.11431660489723046</v>
      </c>
      <c r="O191" s="23"/>
      <c r="P191" s="23"/>
      <c r="Q191" s="30"/>
      <c r="T191" s="191">
        <f t="shared" si="30"/>
        <v>40148.474322916671</v>
      </c>
      <c r="U191" s="192">
        <f t="shared" si="31"/>
        <v>-0.14800000000000002</v>
      </c>
      <c r="V191" s="192">
        <f t="shared" si="32"/>
        <v>7.1999999999999995E-2</v>
      </c>
      <c r="W191" s="20"/>
    </row>
    <row r="192" spans="1:23" x14ac:dyDescent="0.35">
      <c r="A192" s="27">
        <v>184</v>
      </c>
      <c r="B192" s="47">
        <v>40148</v>
      </c>
      <c r="C192" s="48">
        <v>0.4756481481481481</v>
      </c>
      <c r="D192" s="48">
        <v>0.47771990740740744</v>
      </c>
      <c r="E192" s="50">
        <v>-2543.2919999999999</v>
      </c>
      <c r="F192" s="51">
        <v>-0.04</v>
      </c>
      <c r="G192" s="50">
        <v>2460.5120000000002</v>
      </c>
      <c r="H192" s="51">
        <v>-1.24</v>
      </c>
      <c r="I192" s="51">
        <f t="shared" si="27"/>
        <v>-1.0336434042995928</v>
      </c>
      <c r="J192" s="51">
        <f t="shared" si="33"/>
        <v>-1.13548</v>
      </c>
      <c r="K192" s="50">
        <f t="shared" si="34"/>
        <v>-2793.8621657600002</v>
      </c>
      <c r="L192" s="23">
        <f t="shared" si="28"/>
        <v>0.10183659570040726</v>
      </c>
      <c r="M192" s="50">
        <f t="shared" si="29"/>
        <v>250.57016576000024</v>
      </c>
      <c r="N192" s="52">
        <f t="shared" si="35"/>
        <v>-8.9685944006417689E-2</v>
      </c>
      <c r="O192" s="23"/>
      <c r="P192" s="23"/>
      <c r="Q192" s="30"/>
      <c r="T192" s="191">
        <f t="shared" si="30"/>
        <v>40148.476684027773</v>
      </c>
      <c r="U192" s="192">
        <f t="shared" si="31"/>
        <v>-2.6000000000000009E-2</v>
      </c>
      <c r="V192" s="192">
        <f t="shared" si="32"/>
        <v>4.9599999999999998E-2</v>
      </c>
      <c r="W192" s="49"/>
    </row>
    <row r="193" spans="1:23" x14ac:dyDescent="0.35">
      <c r="A193" s="53">
        <v>185</v>
      </c>
      <c r="B193" s="54">
        <v>40148</v>
      </c>
      <c r="C193" s="55">
        <v>0.47783564814814811</v>
      </c>
      <c r="D193" s="55">
        <v>0.48032407407407413</v>
      </c>
      <c r="E193" s="45">
        <v>-2545.6219999999998</v>
      </c>
      <c r="F193" s="46">
        <v>-0.01</v>
      </c>
      <c r="G193" s="45">
        <v>2468.9720000000002</v>
      </c>
      <c r="H193" s="46">
        <v>-1.28</v>
      </c>
      <c r="I193" s="46">
        <f t="shared" si="27"/>
        <v>-1.0310453095458352</v>
      </c>
      <c r="J193" s="46">
        <f t="shared" si="33"/>
        <v>-1.17056</v>
      </c>
      <c r="K193" s="45">
        <f t="shared" si="34"/>
        <v>-2890.0798643200005</v>
      </c>
      <c r="L193" s="129">
        <f t="shared" si="28"/>
        <v>0.13951469045416487</v>
      </c>
      <c r="M193" s="45">
        <f t="shared" si="29"/>
        <v>344.45786432000068</v>
      </c>
      <c r="N193" s="56">
        <f t="shared" si="35"/>
        <v>-0.11918627875048265</v>
      </c>
      <c r="O193" s="36"/>
      <c r="P193" s="36"/>
      <c r="Q193" s="57"/>
      <c r="R193" s="16"/>
      <c r="S193" s="16"/>
      <c r="T193" s="199">
        <f t="shared" si="30"/>
        <v>40148.479079861114</v>
      </c>
      <c r="U193" s="198">
        <f t="shared" si="31"/>
        <v>-3.1999999999999973E-2</v>
      </c>
      <c r="V193" s="198">
        <f t="shared" si="32"/>
        <v>1.2800000000000001E-2</v>
      </c>
      <c r="W193" s="53"/>
    </row>
    <row r="194" spans="1:23" x14ac:dyDescent="0.35">
      <c r="A194" s="58">
        <v>186</v>
      </c>
      <c r="B194" s="59">
        <v>40232</v>
      </c>
      <c r="C194" s="60">
        <v>0.47577546296296297</v>
      </c>
      <c r="D194" s="60">
        <v>0.47811342592592593</v>
      </c>
      <c r="E194" s="61">
        <v>-1550.1020000000001</v>
      </c>
      <c r="F194" s="62">
        <v>-0.2</v>
      </c>
      <c r="G194" s="61">
        <v>2415.3919999999998</v>
      </c>
      <c r="H194" s="62">
        <v>-0.68</v>
      </c>
      <c r="I194" s="62">
        <f t="shared" si="27"/>
        <v>-0.64176001245346515</v>
      </c>
      <c r="J194" s="62">
        <f t="shared" si="33"/>
        <v>-0.64436000000000004</v>
      </c>
      <c r="K194" s="61">
        <f t="shared" si="34"/>
        <v>-1556.3819891200001</v>
      </c>
      <c r="L194" s="23">
        <f t="shared" si="28"/>
        <v>2.5999875465348987E-3</v>
      </c>
      <c r="M194" s="61">
        <f t="shared" si="29"/>
        <v>6.279989119999982</v>
      </c>
      <c r="N194" s="63">
        <f t="shared" si="35"/>
        <v>-4.0349921573885434E-3</v>
      </c>
      <c r="O194" s="23"/>
      <c r="P194" s="23"/>
      <c r="Q194" s="5"/>
      <c r="T194" s="191">
        <f t="shared" si="30"/>
        <v>40232.476944444439</v>
      </c>
      <c r="U194" s="192">
        <f t="shared" si="31"/>
        <v>-4.0000000000000008E-2</v>
      </c>
      <c r="V194" s="192">
        <f t="shared" si="32"/>
        <v>0.13600000000000001</v>
      </c>
      <c r="W194" s="58"/>
    </row>
    <row r="195" spans="1:23" x14ac:dyDescent="0.35">
      <c r="A195" s="58">
        <v>187</v>
      </c>
      <c r="B195" s="59">
        <v>40232</v>
      </c>
      <c r="C195" s="60">
        <v>0.47827546296296292</v>
      </c>
      <c r="D195" s="60">
        <v>0.48100694444444447</v>
      </c>
      <c r="E195" s="61">
        <v>-1437.06</v>
      </c>
      <c r="F195" s="62">
        <v>-0.21</v>
      </c>
      <c r="G195" s="61">
        <v>2412.5720000000001</v>
      </c>
      <c r="H195" s="62">
        <v>-0.69</v>
      </c>
      <c r="I195" s="62">
        <f t="shared" si="27"/>
        <v>-0.59565476180607246</v>
      </c>
      <c r="J195" s="62">
        <f t="shared" si="33"/>
        <v>-0.65312999999999999</v>
      </c>
      <c r="K195" s="61">
        <f t="shared" si="34"/>
        <v>-1575.7231503600001</v>
      </c>
      <c r="L195" s="23">
        <f t="shared" si="28"/>
        <v>5.7475238193927525E-2</v>
      </c>
      <c r="M195" s="61">
        <f t="shared" si="29"/>
        <v>138.66315036000015</v>
      </c>
      <c r="N195" s="63">
        <f t="shared" si="35"/>
        <v>-8.7999691016991302E-2</v>
      </c>
      <c r="O195" s="23"/>
      <c r="P195" s="23"/>
      <c r="Q195" s="5"/>
      <c r="T195" s="191">
        <f t="shared" si="30"/>
        <v>40232.479641203703</v>
      </c>
      <c r="U195" s="192">
        <f t="shared" si="31"/>
        <v>-9.9999999999999978E-2</v>
      </c>
      <c r="V195" s="192">
        <f t="shared" si="32"/>
        <v>0.14489999999999997</v>
      </c>
      <c r="W195" s="58"/>
    </row>
    <row r="196" spans="1:23" x14ac:dyDescent="0.35">
      <c r="A196" s="14">
        <v>188</v>
      </c>
      <c r="B196" s="64">
        <v>40232</v>
      </c>
      <c r="C196" s="65">
        <v>0.4810532407407408</v>
      </c>
      <c r="D196" s="65">
        <v>0.48412037037037042</v>
      </c>
      <c r="E196" s="66">
        <v>-1236.826</v>
      </c>
      <c r="F196" s="67">
        <v>-0.22</v>
      </c>
      <c r="G196" s="66">
        <v>2409.752</v>
      </c>
      <c r="H196" s="67">
        <v>-0.66</v>
      </c>
      <c r="I196" s="67">
        <f t="shared" si="27"/>
        <v>-0.51325862578389814</v>
      </c>
      <c r="J196" s="67">
        <f t="shared" si="33"/>
        <v>-0.62682000000000004</v>
      </c>
      <c r="K196" s="66">
        <f t="shared" si="34"/>
        <v>-1510.48074864</v>
      </c>
      <c r="L196" s="23">
        <f t="shared" si="28"/>
        <v>0.11356137421610191</v>
      </c>
      <c r="M196" s="66">
        <f t="shared" si="29"/>
        <v>273.65474863999998</v>
      </c>
      <c r="N196" s="68">
        <f t="shared" si="35"/>
        <v>-0.181170629871577</v>
      </c>
      <c r="O196" s="23"/>
      <c r="P196" s="23"/>
      <c r="T196" s="191">
        <f t="shared" si="30"/>
        <v>40232.482586805556</v>
      </c>
      <c r="U196" s="192">
        <f t="shared" si="31"/>
        <v>-6.4000000000000001E-2</v>
      </c>
      <c r="V196" s="192">
        <f t="shared" si="32"/>
        <v>0.1452</v>
      </c>
      <c r="W196" s="14"/>
    </row>
    <row r="197" spans="1:23" x14ac:dyDescent="0.35">
      <c r="A197" s="15">
        <v>189</v>
      </c>
      <c r="B197" s="69">
        <v>40232</v>
      </c>
      <c r="C197" s="70">
        <v>0.48417824074074073</v>
      </c>
      <c r="D197" s="70">
        <v>0.48738425925925927</v>
      </c>
      <c r="E197" s="71">
        <v>-1089.4929999999999</v>
      </c>
      <c r="F197" s="72">
        <v>-0.24</v>
      </c>
      <c r="G197" s="71">
        <v>2404.1120000000001</v>
      </c>
      <c r="H197" s="72">
        <v>-0.54</v>
      </c>
      <c r="I197" s="72">
        <f t="shared" si="27"/>
        <v>-0.45317897003134627</v>
      </c>
      <c r="J197" s="72">
        <f t="shared" si="33"/>
        <v>-0.52158000000000004</v>
      </c>
      <c r="K197" s="71">
        <f t="shared" si="34"/>
        <v>-1253.9367369600002</v>
      </c>
      <c r="L197" s="129">
        <f t="shared" si="28"/>
        <v>6.840102996865377E-2</v>
      </c>
      <c r="M197" s="71">
        <f t="shared" si="29"/>
        <v>164.44373696000025</v>
      </c>
      <c r="N197" s="73">
        <f t="shared" si="35"/>
        <v>-0.13114197240817094</v>
      </c>
      <c r="O197" s="36"/>
      <c r="P197" s="36"/>
      <c r="Q197" s="16"/>
      <c r="R197" s="16"/>
      <c r="S197" s="16"/>
      <c r="T197" s="191">
        <f t="shared" si="30"/>
        <v>40232.485781249998</v>
      </c>
      <c r="U197" s="192">
        <f t="shared" si="31"/>
        <v>-6.4000000000000057E-2</v>
      </c>
      <c r="V197" s="192">
        <f t="shared" si="32"/>
        <v>0.12959999999999999</v>
      </c>
      <c r="W197" s="15"/>
    </row>
    <row r="198" spans="1:23" x14ac:dyDescent="0.35">
      <c r="A198" s="14">
        <v>190</v>
      </c>
      <c r="B198" s="64">
        <v>40318</v>
      </c>
      <c r="C198" s="65">
        <v>0.44295138888888891</v>
      </c>
      <c r="D198" s="65">
        <v>0.4450925925925926</v>
      </c>
      <c r="E198" s="66">
        <v>2008.5920000000001</v>
      </c>
      <c r="F198" s="67">
        <v>-0.51</v>
      </c>
      <c r="G198" s="66">
        <v>2327.9720000000002</v>
      </c>
      <c r="H198" s="67">
        <v>1.29</v>
      </c>
      <c r="I198" s="67">
        <f t="shared" si="27"/>
        <v>0.86280762827044311</v>
      </c>
      <c r="J198" s="67">
        <f t="shared" si="33"/>
        <v>1.0833299999999999</v>
      </c>
      <c r="K198" s="66">
        <f t="shared" si="34"/>
        <v>2521.9619067600001</v>
      </c>
      <c r="L198" s="23">
        <f t="shared" si="28"/>
        <v>-0.2205223717295568</v>
      </c>
      <c r="M198" s="66">
        <f t="shared" si="29"/>
        <v>-513.36990676000005</v>
      </c>
      <c r="N198" s="68">
        <f t="shared" si="35"/>
        <v>-0.20355973870340238</v>
      </c>
      <c r="O198" s="23"/>
      <c r="P198" s="23"/>
      <c r="T198" s="191">
        <f t="shared" si="30"/>
        <v>40318.444021990741</v>
      </c>
      <c r="U198" s="192">
        <f t="shared" si="31"/>
        <v>-6.3999999999999946E-2</v>
      </c>
      <c r="V198" s="192">
        <f t="shared" si="32"/>
        <v>-0.65790000000000004</v>
      </c>
      <c r="W198" s="14"/>
    </row>
    <row r="199" spans="1:23" x14ac:dyDescent="0.35">
      <c r="A199" s="14">
        <v>191</v>
      </c>
      <c r="B199" s="64">
        <v>40318</v>
      </c>
      <c r="C199" s="65">
        <v>0.44515046296296296</v>
      </c>
      <c r="D199" s="65">
        <v>0.44672453703703702</v>
      </c>
      <c r="E199" s="66">
        <v>2017.703</v>
      </c>
      <c r="F199" s="67">
        <v>-0.52</v>
      </c>
      <c r="G199" s="66">
        <v>2325.152</v>
      </c>
      <c r="H199" s="67">
        <v>1.25</v>
      </c>
      <c r="I199" s="67">
        <f t="shared" si="27"/>
        <v>0.86777251551726509</v>
      </c>
      <c r="J199" s="67">
        <f t="shared" si="33"/>
        <v>1.0482499999999999</v>
      </c>
      <c r="K199" s="66">
        <f t="shared" si="34"/>
        <v>2437.340584</v>
      </c>
      <c r="L199" s="23">
        <f t="shared" si="28"/>
        <v>-0.18047748448273482</v>
      </c>
      <c r="M199" s="66">
        <f t="shared" si="29"/>
        <v>-419.63758400000006</v>
      </c>
      <c r="N199" s="68">
        <f t="shared" si="35"/>
        <v>-0.17217026900332452</v>
      </c>
      <c r="O199" s="23"/>
      <c r="P199" s="23"/>
      <c r="T199" s="191">
        <f t="shared" si="30"/>
        <v>40318.445937500001</v>
      </c>
      <c r="U199" s="192">
        <f t="shared" si="31"/>
        <v>7.999999999999996E-2</v>
      </c>
      <c r="V199" s="192">
        <f t="shared" si="32"/>
        <v>-0.65</v>
      </c>
      <c r="W199" s="14"/>
    </row>
    <row r="200" spans="1:23" x14ac:dyDescent="0.35">
      <c r="A200" s="14">
        <v>192</v>
      </c>
      <c r="B200" s="64">
        <v>40318</v>
      </c>
      <c r="C200" s="65">
        <v>0.45010416666666669</v>
      </c>
      <c r="D200" s="65">
        <v>0.45225694444444442</v>
      </c>
      <c r="E200" s="66">
        <v>2194.9830000000002</v>
      </c>
      <c r="F200" s="67">
        <v>-0.53</v>
      </c>
      <c r="G200" s="66">
        <v>2322.3319999999999</v>
      </c>
      <c r="H200" s="67">
        <v>1.25</v>
      </c>
      <c r="I200" s="67">
        <f t="shared" si="27"/>
        <v>0.94516330998324116</v>
      </c>
      <c r="J200" s="67">
        <f t="shared" si="33"/>
        <v>1.0482499999999999</v>
      </c>
      <c r="K200" s="66">
        <f t="shared" si="34"/>
        <v>2434.3845189999997</v>
      </c>
      <c r="L200" s="23">
        <f t="shared" si="28"/>
        <v>-0.10308669001675874</v>
      </c>
      <c r="M200" s="66">
        <f t="shared" si="29"/>
        <v>-239.40151899999955</v>
      </c>
      <c r="N200" s="68">
        <f t="shared" si="35"/>
        <v>-9.8341702854050875E-2</v>
      </c>
      <c r="O200" s="23"/>
      <c r="P200" s="23"/>
      <c r="T200" s="191">
        <f t="shared" si="30"/>
        <v>40318.451180555552</v>
      </c>
      <c r="U200" s="192">
        <f t="shared" si="31"/>
        <v>0.13</v>
      </c>
      <c r="V200" s="192">
        <f t="shared" si="32"/>
        <v>-0.66250000000000009</v>
      </c>
      <c r="W200" s="14"/>
    </row>
    <row r="201" spans="1:23" x14ac:dyDescent="0.35">
      <c r="A201" s="15">
        <v>193</v>
      </c>
      <c r="B201" s="69">
        <v>40318</v>
      </c>
      <c r="C201" s="70">
        <v>0.45241898148148146</v>
      </c>
      <c r="D201" s="70">
        <v>0.45446759259259256</v>
      </c>
      <c r="E201" s="71">
        <v>2142.2939999999999</v>
      </c>
      <c r="F201" s="72">
        <v>-0.54</v>
      </c>
      <c r="G201" s="71">
        <v>2319.5120000000002</v>
      </c>
      <c r="H201" s="72">
        <v>1.24</v>
      </c>
      <c r="I201" s="72">
        <f t="shared" si="27"/>
        <v>0.9235968600291784</v>
      </c>
      <c r="J201" s="72">
        <f t="shared" si="33"/>
        <v>1.03948</v>
      </c>
      <c r="K201" s="71">
        <f t="shared" si="34"/>
        <v>2411.0863337599999</v>
      </c>
      <c r="L201" s="129">
        <f t="shared" si="28"/>
        <v>-0.11588313997082156</v>
      </c>
      <c r="M201" s="71">
        <f t="shared" si="29"/>
        <v>-268.79233376000002</v>
      </c>
      <c r="N201" s="73">
        <f t="shared" si="35"/>
        <v>-0.11148183704431203</v>
      </c>
      <c r="O201" s="36"/>
      <c r="P201" s="36"/>
      <c r="Q201" s="16"/>
      <c r="R201" s="16"/>
      <c r="S201" s="16"/>
      <c r="T201" s="199">
        <f t="shared" si="30"/>
        <v>40318.453443287042</v>
      </c>
      <c r="U201" s="198">
        <f t="shared" si="31"/>
        <v>0.13</v>
      </c>
      <c r="V201" s="198">
        <f t="shared" si="32"/>
        <v>-0.66960000000000008</v>
      </c>
      <c r="W201" s="15"/>
    </row>
    <row r="202" spans="1:23" x14ac:dyDescent="0.35">
      <c r="A202" s="14">
        <v>194</v>
      </c>
      <c r="B202" s="64">
        <v>40407</v>
      </c>
      <c r="C202" s="65">
        <v>0.44120370370370371</v>
      </c>
      <c r="D202" s="65">
        <v>0.44462962962962965</v>
      </c>
      <c r="E202" s="66">
        <v>2238.0320000000002</v>
      </c>
      <c r="F202" s="67">
        <v>0.16</v>
      </c>
      <c r="G202" s="66">
        <v>2516.9119999999998</v>
      </c>
      <c r="H202" s="67">
        <v>1.1536</v>
      </c>
      <c r="I202" s="67">
        <f t="shared" si="27"/>
        <v>0.88919755637066389</v>
      </c>
      <c r="J202" s="67">
        <f t="shared" si="33"/>
        <v>0.96370719999999999</v>
      </c>
      <c r="K202" s="66">
        <f t="shared" si="34"/>
        <v>2425.5662161664</v>
      </c>
      <c r="L202" s="23">
        <f t="shared" si="28"/>
        <v>-7.4509643629336098E-2</v>
      </c>
      <c r="M202" s="66">
        <f t="shared" si="29"/>
        <v>-187.5342161663998</v>
      </c>
      <c r="N202" s="68">
        <f t="shared" si="35"/>
        <v>-7.7315644865303679E-2</v>
      </c>
      <c r="O202" s="23"/>
      <c r="P202" s="23"/>
      <c r="T202" s="191">
        <f t="shared" si="30"/>
        <v>40407.442916666667</v>
      </c>
      <c r="U202" s="192">
        <f t="shared" si="31"/>
        <v>0.13</v>
      </c>
      <c r="V202" s="192">
        <f t="shared" si="32"/>
        <v>0.18457599999999999</v>
      </c>
      <c r="W202" s="14"/>
    </row>
    <row r="203" spans="1:23" x14ac:dyDescent="0.35">
      <c r="A203" s="14">
        <v>195</v>
      </c>
      <c r="B203" s="64">
        <v>40407</v>
      </c>
      <c r="C203" s="65">
        <v>0.44506944444444446</v>
      </c>
      <c r="D203" s="65">
        <v>0.44865740740740739</v>
      </c>
      <c r="E203" s="66">
        <v>2462.2800000000002</v>
      </c>
      <c r="F203" s="67">
        <v>0.14000000000000001</v>
      </c>
      <c r="G203" s="66">
        <v>2511.2719999999999</v>
      </c>
      <c r="H203" s="67">
        <v>1.29</v>
      </c>
      <c r="I203" s="67">
        <f t="shared" si="27"/>
        <v>0.98049116145124871</v>
      </c>
      <c r="J203" s="67">
        <f t="shared" si="33"/>
        <v>1.0833299999999999</v>
      </c>
      <c r="K203" s="66">
        <f t="shared" si="34"/>
        <v>2720.5362957599996</v>
      </c>
      <c r="L203" s="23">
        <f t="shared" si="28"/>
        <v>-0.1028388385487512</v>
      </c>
      <c r="M203" s="66">
        <f t="shared" si="29"/>
        <v>-258.25629575999938</v>
      </c>
      <c r="N203" s="68">
        <f t="shared" si="35"/>
        <v>-9.4928450747926441E-2</v>
      </c>
      <c r="O203" s="23"/>
      <c r="P203" s="23"/>
      <c r="T203" s="191">
        <f t="shared" si="30"/>
        <v>40407.446863425925</v>
      </c>
      <c r="U203" s="192">
        <f t="shared" si="31"/>
        <v>0.156</v>
      </c>
      <c r="V203" s="192">
        <f t="shared" si="32"/>
        <v>0.18060000000000001</v>
      </c>
      <c r="W203" s="14"/>
    </row>
    <row r="204" spans="1:23" x14ac:dyDescent="0.35">
      <c r="A204" s="14">
        <v>196</v>
      </c>
      <c r="B204" s="64">
        <v>40407</v>
      </c>
      <c r="C204" s="65">
        <v>0.44881944444444444</v>
      </c>
      <c r="D204" s="65">
        <v>0.45148148148148143</v>
      </c>
      <c r="E204" s="66">
        <v>2707.5050000000001</v>
      </c>
      <c r="F204" s="67">
        <v>0.13</v>
      </c>
      <c r="G204" s="66">
        <v>2508.4520000000002</v>
      </c>
      <c r="H204" s="67">
        <v>1.3959999999999999</v>
      </c>
      <c r="I204" s="67">
        <f t="shared" si="27"/>
        <v>1.0793529236357722</v>
      </c>
      <c r="J204" s="67">
        <f t="shared" si="33"/>
        <v>1.1762919999999999</v>
      </c>
      <c r="K204" s="66">
        <f t="shared" si="34"/>
        <v>2950.6720199840001</v>
      </c>
      <c r="L204" s="23">
        <f t="shared" si="28"/>
        <v>-9.6939076364227716E-2</v>
      </c>
      <c r="M204" s="66">
        <f t="shared" si="29"/>
        <v>-243.16701998400004</v>
      </c>
      <c r="N204" s="68">
        <f t="shared" si="35"/>
        <v>-8.2410724857627043E-2</v>
      </c>
      <c r="O204" s="23"/>
      <c r="P204" s="23"/>
      <c r="T204" s="191">
        <f t="shared" si="30"/>
        <v>40407.450150462959</v>
      </c>
      <c r="U204" s="192">
        <f t="shared" si="31"/>
        <v>2.1999999999999992E-2</v>
      </c>
      <c r="V204" s="192">
        <f t="shared" si="32"/>
        <v>0.18148</v>
      </c>
      <c r="W204" s="14"/>
    </row>
    <row r="205" spans="1:23" x14ac:dyDescent="0.35">
      <c r="A205" s="15">
        <v>197</v>
      </c>
      <c r="B205" s="69">
        <v>40407</v>
      </c>
      <c r="C205" s="70">
        <v>0.45268518518518519</v>
      </c>
      <c r="D205" s="70">
        <v>0.45578703703703699</v>
      </c>
      <c r="E205" s="71">
        <v>2847.28</v>
      </c>
      <c r="F205" s="72">
        <v>0.12</v>
      </c>
      <c r="G205" s="71">
        <v>2505.6320000000001</v>
      </c>
      <c r="H205" s="72">
        <v>1.4525000000000001</v>
      </c>
      <c r="I205" s="72">
        <f t="shared" si="27"/>
        <v>1.1363520261554769</v>
      </c>
      <c r="J205" s="72">
        <f t="shared" si="33"/>
        <v>1.2258425000000002</v>
      </c>
      <c r="K205" s="71">
        <f t="shared" si="34"/>
        <v>3071.5101949600007</v>
      </c>
      <c r="L205" s="129">
        <f t="shared" si="28"/>
        <v>-8.9490473844523244E-2</v>
      </c>
      <c r="M205" s="71">
        <f t="shared" si="29"/>
        <v>-224.23019496000052</v>
      </c>
      <c r="N205" s="73">
        <f t="shared" si="35"/>
        <v>-7.3003239685786092E-2</v>
      </c>
      <c r="O205" s="36"/>
      <c r="P205" s="36"/>
      <c r="Q205" s="16"/>
      <c r="R205" s="16"/>
      <c r="S205" s="16"/>
      <c r="T205" s="199">
        <f t="shared" si="30"/>
        <v>40407.454236111109</v>
      </c>
      <c r="U205" s="198">
        <f t="shared" si="31"/>
        <v>2.8000000000000025E-2</v>
      </c>
      <c r="V205" s="198">
        <f t="shared" si="32"/>
        <v>0.17430000000000001</v>
      </c>
      <c r="W205" s="15"/>
    </row>
    <row r="206" spans="1:23" x14ac:dyDescent="0.35">
      <c r="A206" s="14">
        <v>198</v>
      </c>
      <c r="B206" s="64">
        <v>40500</v>
      </c>
      <c r="C206" s="65">
        <v>0.48637731481481478</v>
      </c>
      <c r="D206" s="65">
        <v>0.49096064814814816</v>
      </c>
      <c r="E206" s="66">
        <v>-3662.8020000000001</v>
      </c>
      <c r="F206" s="67">
        <v>0.24</v>
      </c>
      <c r="G206" s="66">
        <v>2539.4720000000002</v>
      </c>
      <c r="H206" s="67">
        <v>-1.5237142857142858</v>
      </c>
      <c r="I206" s="67">
        <f t="shared" si="27"/>
        <v>-1.4423478581374396</v>
      </c>
      <c r="J206" s="67">
        <f t="shared" si="33"/>
        <v>-1.3842974285714287</v>
      </c>
      <c r="K206" s="66">
        <f t="shared" si="34"/>
        <v>-3515.3845595291432</v>
      </c>
      <c r="L206" s="23">
        <f t="shared" si="28"/>
        <v>-5.8050429566010919E-2</v>
      </c>
      <c r="M206" s="66">
        <f t="shared" si="29"/>
        <v>-147.41744047085695</v>
      </c>
      <c r="N206" s="68">
        <f t="shared" si="35"/>
        <v>4.1934939968730559E-2</v>
      </c>
      <c r="O206" s="22"/>
      <c r="P206" s="22"/>
      <c r="T206" s="191">
        <f t="shared" si="30"/>
        <v>40500.488668981481</v>
      </c>
      <c r="U206" s="192">
        <f t="shared" si="31"/>
        <v>3.3999999999999975E-2</v>
      </c>
      <c r="V206" s="192">
        <f t="shared" si="32"/>
        <v>-0.36569142857142856</v>
      </c>
      <c r="W206" s="14"/>
    </row>
    <row r="207" spans="1:23" x14ac:dyDescent="0.35">
      <c r="A207" s="14">
        <v>199</v>
      </c>
      <c r="B207" s="64">
        <v>40500</v>
      </c>
      <c r="C207" s="65">
        <v>0.4917361111111111</v>
      </c>
      <c r="D207" s="65">
        <v>0.49662037037037038</v>
      </c>
      <c r="E207" s="66">
        <v>-3681.413</v>
      </c>
      <c r="F207" s="67">
        <v>0.27</v>
      </c>
      <c r="G207" s="66">
        <v>2547.9319999999998</v>
      </c>
      <c r="H207" s="67">
        <v>-1.525857142857143</v>
      </c>
      <c r="I207" s="67">
        <f t="shared" si="27"/>
        <v>-1.4448631282153528</v>
      </c>
      <c r="J207" s="67">
        <f t="shared" si="33"/>
        <v>-1.3861767142857144</v>
      </c>
      <c r="K207" s="66">
        <f t="shared" si="34"/>
        <v>-3531.8840079834285</v>
      </c>
      <c r="L207" s="23">
        <f t="shared" si="28"/>
        <v>-5.8686413929638359E-2</v>
      </c>
      <c r="M207" s="66">
        <f t="shared" si="29"/>
        <v>-149.52899201657146</v>
      </c>
      <c r="N207" s="68">
        <f t="shared" si="35"/>
        <v>4.2336892060605022E-2</v>
      </c>
      <c r="O207" s="22"/>
      <c r="P207" s="22"/>
      <c r="T207" s="191">
        <f t="shared" si="30"/>
        <v>40500.494178240748</v>
      </c>
      <c r="U207" s="192">
        <f t="shared" si="31"/>
        <v>4.2000000000000037E-2</v>
      </c>
      <c r="V207" s="192">
        <f t="shared" si="32"/>
        <v>-0.41198142857142867</v>
      </c>
      <c r="W207" s="14"/>
    </row>
    <row r="208" spans="1:23" x14ac:dyDescent="0.35">
      <c r="A208" s="14">
        <v>200</v>
      </c>
      <c r="B208" s="64">
        <v>40500</v>
      </c>
      <c r="C208" s="65">
        <v>0.49674768518518514</v>
      </c>
      <c r="D208" s="65">
        <v>0.50089120370370377</v>
      </c>
      <c r="E208" s="66">
        <v>-3660.86</v>
      </c>
      <c r="F208" s="67">
        <v>0.28000000000000003</v>
      </c>
      <c r="G208" s="66">
        <v>2550.752</v>
      </c>
      <c r="H208" s="67">
        <v>-1.5621666666666665</v>
      </c>
      <c r="I208" s="67">
        <f t="shared" si="27"/>
        <v>-1.4352081268582757</v>
      </c>
      <c r="J208" s="67">
        <f t="shared" si="33"/>
        <v>-1.4180201666666665</v>
      </c>
      <c r="K208" s="66">
        <f t="shared" si="34"/>
        <v>-3617.0177761653331</v>
      </c>
      <c r="L208" s="23">
        <f t="shared" si="28"/>
        <v>-1.7187960191609175E-2</v>
      </c>
      <c r="M208" s="66">
        <f t="shared" si="29"/>
        <v>-43.842223834667038</v>
      </c>
      <c r="N208" s="68">
        <f t="shared" si="35"/>
        <v>1.2121097143500193E-2</v>
      </c>
      <c r="O208" s="22"/>
      <c r="P208" s="22"/>
      <c r="T208" s="191">
        <f t="shared" si="30"/>
        <v>40500.498819444438</v>
      </c>
      <c r="U208" s="192">
        <f t="shared" si="31"/>
        <v>2.0000000000000018E-2</v>
      </c>
      <c r="V208" s="192">
        <f t="shared" si="32"/>
        <v>-0.43740666666666667</v>
      </c>
      <c r="W208" s="14"/>
    </row>
    <row r="209" spans="1:23" x14ac:dyDescent="0.35">
      <c r="A209" s="14">
        <v>201</v>
      </c>
      <c r="B209" s="64">
        <v>40500</v>
      </c>
      <c r="C209" s="65">
        <v>0.50101851851851853</v>
      </c>
      <c r="D209" s="65">
        <v>0.50611111111111107</v>
      </c>
      <c r="E209" s="66">
        <v>-3698.0459999999998</v>
      </c>
      <c r="F209" s="67">
        <v>0.3</v>
      </c>
      <c r="G209" s="66">
        <v>2556.3919999999998</v>
      </c>
      <c r="H209" s="67">
        <v>-1.5381250000000002</v>
      </c>
      <c r="I209" s="67">
        <f t="shared" si="27"/>
        <v>-1.4465880037177397</v>
      </c>
      <c r="J209" s="67">
        <f t="shared" si="33"/>
        <v>-1.3969356250000002</v>
      </c>
      <c r="K209" s="66">
        <f t="shared" si="34"/>
        <v>-3571.1150562650005</v>
      </c>
      <c r="L209" s="23">
        <f t="shared" si="28"/>
        <v>-4.965237871773942E-2</v>
      </c>
      <c r="M209" s="66">
        <f t="shared" si="29"/>
        <v>-126.93094373499935</v>
      </c>
      <c r="N209" s="68">
        <f t="shared" si="35"/>
        <v>3.5543784430108888E-2</v>
      </c>
      <c r="O209" s="22"/>
      <c r="P209" s="22"/>
      <c r="T209" s="191">
        <f t="shared" si="30"/>
        <v>40500.503564814811</v>
      </c>
      <c r="U209" s="192">
        <f t="shared" si="31"/>
        <v>1.5999999999999959E-2</v>
      </c>
      <c r="V209" s="192">
        <f t="shared" si="32"/>
        <v>-0.46143750000000006</v>
      </c>
      <c r="W209" s="14"/>
    </row>
    <row r="210" spans="1:23" x14ac:dyDescent="0.35">
      <c r="A210" s="14">
        <v>202</v>
      </c>
      <c r="B210" s="64">
        <v>40500</v>
      </c>
      <c r="C210" s="65">
        <v>0.51458333333333328</v>
      </c>
      <c r="D210" s="65">
        <v>0.51871527777777782</v>
      </c>
      <c r="E210" s="66">
        <v>-3532</v>
      </c>
      <c r="F210" s="67">
        <v>0.33</v>
      </c>
      <c r="G210" s="66">
        <v>2564.8519999999999</v>
      </c>
      <c r="H210" s="67">
        <v>-1.5063333333333333</v>
      </c>
      <c r="I210" s="67">
        <f t="shared" si="27"/>
        <v>-1.3770775077860244</v>
      </c>
      <c r="J210" s="67">
        <f t="shared" si="33"/>
        <v>-1.3690543333333334</v>
      </c>
      <c r="K210" s="66">
        <f t="shared" si="34"/>
        <v>-3511.4217449586667</v>
      </c>
      <c r="L210" s="23">
        <f t="shared" si="28"/>
        <v>-8.0231744526910731E-3</v>
      </c>
      <c r="M210" s="66">
        <f t="shared" si="29"/>
        <v>-20.57825504133325</v>
      </c>
      <c r="N210" s="68">
        <f t="shared" si="35"/>
        <v>5.8603769458560094E-3</v>
      </c>
      <c r="O210" s="22"/>
      <c r="P210" s="22"/>
      <c r="T210" s="191">
        <f t="shared" si="30"/>
        <v>40500.516649305551</v>
      </c>
      <c r="U210" s="192">
        <f t="shared" si="31"/>
        <v>1.3999999999999957E-2</v>
      </c>
      <c r="V210" s="192">
        <f t="shared" si="32"/>
        <v>-0.49709000000000003</v>
      </c>
      <c r="W210" s="14"/>
    </row>
    <row r="211" spans="1:23" x14ac:dyDescent="0.35">
      <c r="A211" s="14">
        <v>203</v>
      </c>
      <c r="B211" s="64">
        <v>40500</v>
      </c>
      <c r="C211" s="65">
        <v>0.51886574074074077</v>
      </c>
      <c r="D211" s="65">
        <v>0.52414351851851848</v>
      </c>
      <c r="E211" s="66">
        <v>-3470</v>
      </c>
      <c r="F211" s="67">
        <v>0.34</v>
      </c>
      <c r="G211" s="66">
        <v>2567.672</v>
      </c>
      <c r="H211" s="67">
        <v>-1.4884999999999999</v>
      </c>
      <c r="I211" s="67">
        <f t="shared" si="27"/>
        <v>-1.3514187170323935</v>
      </c>
      <c r="J211" s="67">
        <f t="shared" si="33"/>
        <v>-1.3534145</v>
      </c>
      <c r="K211" s="66">
        <f t="shared" si="34"/>
        <v>-3475.1245160439998</v>
      </c>
      <c r="L211" s="23">
        <f t="shared" si="28"/>
        <v>1.9957829676064964E-3</v>
      </c>
      <c r="M211" s="66">
        <f t="shared" si="29"/>
        <v>5.1245160439998472</v>
      </c>
      <c r="N211" s="68">
        <f t="shared" si="35"/>
        <v>-1.4746280371655505E-3</v>
      </c>
      <c r="O211" s="22"/>
      <c r="P211" s="22"/>
      <c r="T211" s="191">
        <f t="shared" si="30"/>
        <v>40500.521504629629</v>
      </c>
      <c r="U211" s="192">
        <f t="shared" si="31"/>
        <v>-0.37399999999999994</v>
      </c>
      <c r="V211" s="192">
        <f t="shared" si="32"/>
        <v>-0.50609000000000004</v>
      </c>
      <c r="W211" s="14"/>
    </row>
    <row r="212" spans="1:23" x14ac:dyDescent="0.35">
      <c r="A212" s="14">
        <v>204</v>
      </c>
      <c r="B212" s="64">
        <v>40500</v>
      </c>
      <c r="C212" s="65">
        <v>0.52554398148148151</v>
      </c>
      <c r="D212" s="65">
        <v>0.52905092592592595</v>
      </c>
      <c r="E212" s="66">
        <v>-3536</v>
      </c>
      <c r="F212" s="67">
        <v>0.35</v>
      </c>
      <c r="G212" s="66">
        <v>2570.4920000000002</v>
      </c>
      <c r="H212" s="67">
        <v>-1.4384000000000001</v>
      </c>
      <c r="I212" s="67">
        <f t="shared" si="27"/>
        <v>-1.3756121396215197</v>
      </c>
      <c r="J212" s="67">
        <f t="shared" si="33"/>
        <v>-1.3094768000000001</v>
      </c>
      <c r="K212" s="66">
        <f t="shared" si="34"/>
        <v>-3365.9996385856007</v>
      </c>
      <c r="L212" s="23">
        <f t="shared" si="28"/>
        <v>-6.6135339621519629E-2</v>
      </c>
      <c r="M212" s="66">
        <f t="shared" si="29"/>
        <v>-170.00036141439932</v>
      </c>
      <c r="N212" s="68">
        <f t="shared" si="35"/>
        <v>5.0505163299968084E-2</v>
      </c>
      <c r="O212" s="22"/>
      <c r="P212" s="22"/>
      <c r="T212" s="191">
        <f t="shared" si="30"/>
        <v>40500.5272974537</v>
      </c>
      <c r="U212" s="192">
        <f t="shared" si="31"/>
        <v>-0.37</v>
      </c>
      <c r="V212" s="192">
        <f t="shared" si="32"/>
        <v>-0.50344</v>
      </c>
      <c r="W212" s="14"/>
    </row>
    <row r="213" spans="1:23" x14ac:dyDescent="0.35">
      <c r="A213" s="15">
        <v>205</v>
      </c>
      <c r="B213" s="69">
        <v>40500</v>
      </c>
      <c r="C213" s="70">
        <v>0.5291203703703703</v>
      </c>
      <c r="D213" s="70">
        <v>0.53332175925925929</v>
      </c>
      <c r="E213" s="71">
        <v>-3406</v>
      </c>
      <c r="F213" s="72">
        <v>0.35</v>
      </c>
      <c r="G213" s="71">
        <v>2570.4920000000002</v>
      </c>
      <c r="H213" s="72">
        <v>-1.4445000000000003</v>
      </c>
      <c r="I213" s="72">
        <f t="shared" si="27"/>
        <v>-1.3250381639001405</v>
      </c>
      <c r="J213" s="72">
        <f t="shared" si="33"/>
        <v>-1.3148265000000003</v>
      </c>
      <c r="K213" s="71">
        <f t="shared" si="34"/>
        <v>-3379.7509996380013</v>
      </c>
      <c r="L213" s="129">
        <f t="shared" si="28"/>
        <v>-1.0211663900140167E-2</v>
      </c>
      <c r="M213" s="71">
        <f t="shared" si="29"/>
        <v>-26.249000361998696</v>
      </c>
      <c r="N213" s="73">
        <f t="shared" si="35"/>
        <v>7.7665485903577443E-3</v>
      </c>
      <c r="O213" s="15"/>
      <c r="P213" s="15"/>
      <c r="Q213" s="16"/>
      <c r="R213" s="16"/>
      <c r="S213" s="16"/>
      <c r="T213" s="199">
        <f t="shared" si="30"/>
        <v>40500.531221064812</v>
      </c>
      <c r="U213" s="198">
        <f t="shared" si="31"/>
        <v>-0.36200000000000004</v>
      </c>
      <c r="V213" s="198">
        <f t="shared" si="32"/>
        <v>-0.50557500000000011</v>
      </c>
      <c r="W213" s="15"/>
    </row>
    <row r="214" spans="1:23" x14ac:dyDescent="0.35">
      <c r="A214" s="14">
        <v>206</v>
      </c>
      <c r="B214" s="64">
        <v>40590</v>
      </c>
      <c r="C214" s="65">
        <v>0.4253703703703704</v>
      </c>
      <c r="D214" s="65">
        <v>0.42940972222222223</v>
      </c>
      <c r="E214" s="66">
        <v>361.233</v>
      </c>
      <c r="F214" s="67">
        <v>-1.57</v>
      </c>
      <c r="G214" s="66">
        <v>2030.288</v>
      </c>
      <c r="H214" s="67">
        <v>0.43640000000000007</v>
      </c>
      <c r="I214" s="67">
        <f t="shared" si="27"/>
        <v>0.17792204849755305</v>
      </c>
      <c r="J214" s="67">
        <f t="shared" si="33"/>
        <v>0.3347228000000001</v>
      </c>
      <c r="K214" s="66">
        <f t="shared" si="34"/>
        <v>679.58368416640019</v>
      </c>
      <c r="L214" s="23">
        <f t="shared" si="28"/>
        <v>-0.15680075150244704</v>
      </c>
      <c r="M214" s="66">
        <f t="shared" si="29"/>
        <v>-318.35068416640019</v>
      </c>
      <c r="N214" s="68">
        <f t="shared" si="35"/>
        <v>-0.46844956932257675</v>
      </c>
      <c r="O214" s="23"/>
      <c r="P214" s="23"/>
      <c r="T214" s="191">
        <f t="shared" si="30"/>
        <v>40590.427390046301</v>
      </c>
      <c r="U214" s="192">
        <f t="shared" si="31"/>
        <v>-0.35399999999999987</v>
      </c>
      <c r="V214" s="192">
        <f t="shared" si="32"/>
        <v>-0.68514800000000009</v>
      </c>
      <c r="W214" s="14"/>
    </row>
    <row r="215" spans="1:23" x14ac:dyDescent="0.35">
      <c r="A215" s="14">
        <v>207</v>
      </c>
      <c r="B215" s="64">
        <v>40590</v>
      </c>
      <c r="C215" s="65">
        <v>0.42956018518518518</v>
      </c>
      <c r="D215" s="65">
        <v>0.43267361111111113</v>
      </c>
      <c r="E215" s="66">
        <v>-71.8</v>
      </c>
      <c r="F215" s="67">
        <v>-1.52</v>
      </c>
      <c r="G215" s="66">
        <v>2044.306</v>
      </c>
      <c r="H215" s="67">
        <v>8.2750000000000004E-2</v>
      </c>
      <c r="I215" s="67">
        <f t="shared" si="27"/>
        <v>-3.5121943583788333E-2</v>
      </c>
      <c r="J215" s="67">
        <f t="shared" si="33"/>
        <v>2.4571750000000003E-2</v>
      </c>
      <c r="K215" s="66">
        <f t="shared" si="34"/>
        <v>50.232175955500004</v>
      </c>
      <c r="L215" s="23">
        <f t="shared" si="28"/>
        <v>-5.9693693583788336E-2</v>
      </c>
      <c r="M215" s="66">
        <f t="shared" si="29"/>
        <v>-122.03217595550001</v>
      </c>
      <c r="N215" s="68">
        <f t="shared" si="35"/>
        <v>-2.4293627268626912</v>
      </c>
      <c r="O215" s="23"/>
      <c r="P215" s="23"/>
      <c r="T215" s="191">
        <f t="shared" si="30"/>
        <v>40590.431116898144</v>
      </c>
      <c r="U215" s="192">
        <f t="shared" si="31"/>
        <v>-0.20199999999999996</v>
      </c>
      <c r="V215" s="192">
        <f t="shared" si="32"/>
        <v>-0.12578</v>
      </c>
      <c r="W215" s="14"/>
    </row>
    <row r="216" spans="1:23" x14ac:dyDescent="0.35">
      <c r="A216" s="14">
        <v>208</v>
      </c>
      <c r="B216" s="64">
        <v>40590</v>
      </c>
      <c r="C216" s="65">
        <v>0.43274305555555559</v>
      </c>
      <c r="D216" s="65">
        <v>0.43670138888888888</v>
      </c>
      <c r="E216" s="66">
        <v>-701.64499999999998</v>
      </c>
      <c r="F216" s="67">
        <v>-1.47</v>
      </c>
      <c r="G216" s="66">
        <v>2058.3240000000001</v>
      </c>
      <c r="H216" s="67">
        <v>-0.26666666666666666</v>
      </c>
      <c r="I216" s="67">
        <f t="shared" si="27"/>
        <v>-0.34088170764175124</v>
      </c>
      <c r="J216" s="67">
        <f t="shared" si="33"/>
        <v>-0.28186666666666665</v>
      </c>
      <c r="K216" s="66">
        <f t="shared" si="34"/>
        <v>-580.17292480000003</v>
      </c>
      <c r="L216" s="23">
        <f t="shared" si="28"/>
        <v>-5.9015040975084587E-2</v>
      </c>
      <c r="M216" s="66">
        <f t="shared" si="29"/>
        <v>-121.47207519999995</v>
      </c>
      <c r="N216" s="68">
        <f t="shared" si="35"/>
        <v>0.20937218888984588</v>
      </c>
      <c r="O216" s="23"/>
      <c r="P216" s="23"/>
      <c r="T216" s="191">
        <f t="shared" si="30"/>
        <v>40590.43472222222</v>
      </c>
      <c r="U216" s="192">
        <f t="shared" si="31"/>
        <v>0.17999999999999972</v>
      </c>
      <c r="V216" s="192">
        <f t="shared" si="32"/>
        <v>0.39200000000000002</v>
      </c>
      <c r="W216" s="14"/>
    </row>
    <row r="217" spans="1:23" x14ac:dyDescent="0.35">
      <c r="A217" s="15">
        <v>209</v>
      </c>
      <c r="B217" s="69">
        <v>40590</v>
      </c>
      <c r="C217" s="70">
        <v>0.43677083333333333</v>
      </c>
      <c r="D217" s="70">
        <v>0.44011574074074072</v>
      </c>
      <c r="E217" s="71">
        <v>-1054.56</v>
      </c>
      <c r="F217" s="72">
        <v>-1.42</v>
      </c>
      <c r="G217" s="71">
        <v>2072.3429999999998</v>
      </c>
      <c r="H217" s="72">
        <v>-0.67</v>
      </c>
      <c r="I217" s="72">
        <f t="shared" si="27"/>
        <v>-0.50887328979806912</v>
      </c>
      <c r="J217" s="72">
        <f t="shared" si="33"/>
        <v>-0.6355900000000001</v>
      </c>
      <c r="K217" s="71">
        <f t="shared" si="34"/>
        <v>-1317.1604873700001</v>
      </c>
      <c r="L217" s="129">
        <f t="shared" si="28"/>
        <v>0.12671671020193098</v>
      </c>
      <c r="M217" s="71">
        <f t="shared" si="29"/>
        <v>262.60048737000011</v>
      </c>
      <c r="N217" s="73">
        <f t="shared" si="35"/>
        <v>-0.19936863418545117</v>
      </c>
      <c r="O217" s="36"/>
      <c r="P217" s="36"/>
      <c r="Q217" s="16"/>
      <c r="R217" s="16"/>
      <c r="S217" s="16"/>
      <c r="T217" s="199">
        <f t="shared" si="30"/>
        <v>40590.438443287036</v>
      </c>
      <c r="U217" s="198">
        <f t="shared" si="31"/>
        <v>0.16600000000000015</v>
      </c>
      <c r="V217" s="198">
        <f t="shared" si="32"/>
        <v>0.95140000000000002</v>
      </c>
      <c r="W217" s="15"/>
    </row>
    <row r="218" spans="1:23" x14ac:dyDescent="0.35">
      <c r="A218" s="14">
        <v>210</v>
      </c>
      <c r="B218" s="64">
        <v>40674</v>
      </c>
      <c r="C218" s="65">
        <v>0.72513888888888889</v>
      </c>
      <c r="D218" s="65">
        <v>0.72864583333333333</v>
      </c>
      <c r="E218" s="66">
        <v>1967</v>
      </c>
      <c r="F218" s="67">
        <v>-0.66</v>
      </c>
      <c r="G218" s="66">
        <v>2285.672</v>
      </c>
      <c r="H218" s="67">
        <v>1.1397999999999999</v>
      </c>
      <c r="I218" s="67">
        <f t="shared" si="27"/>
        <v>0.86057842070078294</v>
      </c>
      <c r="J218" s="67">
        <f t="shared" si="33"/>
        <v>0.95160459999999991</v>
      </c>
      <c r="K218" s="66">
        <f t="shared" si="34"/>
        <v>2175.0559892911997</v>
      </c>
      <c r="L218" s="23">
        <f t="shared" si="28"/>
        <v>-9.1026179299216969E-2</v>
      </c>
      <c r="M218" s="66">
        <f t="shared" si="29"/>
        <v>-208.05598929119969</v>
      </c>
      <c r="N218" s="68">
        <f t="shared" si="35"/>
        <v>-9.5655463728545359E-2</v>
      </c>
      <c r="O218" s="23"/>
      <c r="P218" s="23"/>
      <c r="T218" s="191">
        <f t="shared" si="30"/>
        <v>40674.726892361112</v>
      </c>
      <c r="U218" s="192">
        <f t="shared" si="31"/>
        <v>0.15400000000000003</v>
      </c>
      <c r="V218" s="192">
        <f t="shared" si="32"/>
        <v>-0.75226799999999994</v>
      </c>
      <c r="W218" s="14"/>
    </row>
    <row r="219" spans="1:23" x14ac:dyDescent="0.35">
      <c r="A219" s="14">
        <v>211</v>
      </c>
      <c r="B219" s="64">
        <v>40674</v>
      </c>
      <c r="C219" s="65">
        <v>0.72870370370370363</v>
      </c>
      <c r="D219" s="65">
        <v>0.73298611111111101</v>
      </c>
      <c r="E219" s="66">
        <v>2051</v>
      </c>
      <c r="F219" s="67">
        <v>-0.67</v>
      </c>
      <c r="G219" s="66">
        <v>2282.8530000000001</v>
      </c>
      <c r="H219" s="67">
        <v>1.1904285714285716</v>
      </c>
      <c r="I219" s="67">
        <f t="shared" si="27"/>
        <v>0.89843717488598696</v>
      </c>
      <c r="J219" s="67">
        <f t="shared" si="33"/>
        <v>0.99600585714285716</v>
      </c>
      <c r="K219" s="66">
        <f t="shared" si="34"/>
        <v>2273.7349589961432</v>
      </c>
      <c r="L219" s="23">
        <f t="shared" si="28"/>
        <v>-9.7568682256870209E-2</v>
      </c>
      <c r="M219" s="66">
        <f t="shared" si="29"/>
        <v>-222.73495899614318</v>
      </c>
      <c r="N219" s="68">
        <f t="shared" si="35"/>
        <v>-9.7959948284597309E-2</v>
      </c>
      <c r="O219" s="23"/>
      <c r="P219" s="23"/>
      <c r="T219" s="191">
        <f t="shared" si="30"/>
        <v>40674.730844907404</v>
      </c>
      <c r="U219" s="192">
        <f t="shared" si="31"/>
        <v>0.18599999999999994</v>
      </c>
      <c r="V219" s="192">
        <f t="shared" si="32"/>
        <v>-0.79758714285714305</v>
      </c>
      <c r="W219" s="14"/>
    </row>
    <row r="220" spans="1:23" x14ac:dyDescent="0.35">
      <c r="A220" s="14">
        <v>212</v>
      </c>
      <c r="B220" s="64">
        <v>40674</v>
      </c>
      <c r="C220" s="65">
        <v>0.73306712962962972</v>
      </c>
      <c r="D220" s="65">
        <v>0.7386921296296296</v>
      </c>
      <c r="E220" s="66">
        <v>2183</v>
      </c>
      <c r="F220" s="67">
        <v>-0.69</v>
      </c>
      <c r="G220" s="66">
        <v>2277.2159999999999</v>
      </c>
      <c r="H220" s="67">
        <v>1.1971250000000002</v>
      </c>
      <c r="I220" s="67">
        <f t="shared" si="27"/>
        <v>0.95862667397383472</v>
      </c>
      <c r="J220" s="67">
        <f t="shared" si="33"/>
        <v>1.0018786250000002</v>
      </c>
      <c r="K220" s="66">
        <f t="shared" si="34"/>
        <v>2281.4940349080002</v>
      </c>
      <c r="L220" s="23">
        <f t="shared" si="28"/>
        <v>-4.3251951026165525E-2</v>
      </c>
      <c r="M220" s="66">
        <f t="shared" si="29"/>
        <v>-98.494034908000231</v>
      </c>
      <c r="N220" s="68">
        <f t="shared" si="35"/>
        <v>-4.3170849189606557E-2</v>
      </c>
      <c r="O220" s="23"/>
      <c r="P220" s="23"/>
      <c r="T220" s="191">
        <f t="shared" si="30"/>
        <v>40674.735879629632</v>
      </c>
      <c r="U220" s="192">
        <f t="shared" si="31"/>
        <v>3.0000000000000138E-2</v>
      </c>
      <c r="V220" s="192">
        <f t="shared" si="32"/>
        <v>-0.82601625000000012</v>
      </c>
      <c r="W220" s="14"/>
    </row>
    <row r="221" spans="1:23" x14ac:dyDescent="0.35">
      <c r="A221" s="15">
        <v>213</v>
      </c>
      <c r="B221" s="69">
        <v>40674</v>
      </c>
      <c r="C221" s="70">
        <v>0.73878472222222225</v>
      </c>
      <c r="D221" s="70">
        <v>0.7431712962962963</v>
      </c>
      <c r="E221" s="71">
        <v>2321</v>
      </c>
      <c r="F221" s="72">
        <v>-0.7</v>
      </c>
      <c r="G221" s="71">
        <v>2274.3980000000001</v>
      </c>
      <c r="H221" s="72">
        <v>1.2111666666666667</v>
      </c>
      <c r="I221" s="72">
        <f t="shared" si="27"/>
        <v>1.0204898175253407</v>
      </c>
      <c r="J221" s="72">
        <f t="shared" si="33"/>
        <v>1.0141931666666666</v>
      </c>
      <c r="K221" s="71">
        <f t="shared" si="34"/>
        <v>2306.6789098803333</v>
      </c>
      <c r="L221" s="129">
        <f t="shared" si="28"/>
        <v>6.2966508586741465E-3</v>
      </c>
      <c r="M221" s="71">
        <f t="shared" si="29"/>
        <v>14.321090119666678</v>
      </c>
      <c r="N221" s="73">
        <f t="shared" si="35"/>
        <v>6.2085321274340834E-3</v>
      </c>
      <c r="O221" s="36"/>
      <c r="P221" s="36"/>
      <c r="Q221" s="16"/>
      <c r="R221" s="16"/>
      <c r="S221" s="16"/>
      <c r="T221" s="199">
        <f t="shared" si="30"/>
        <v>40674.740978009257</v>
      </c>
      <c r="U221" s="198">
        <f t="shared" si="31"/>
        <v>2.9999999999999916E-2</v>
      </c>
      <c r="V221" s="198">
        <f t="shared" si="32"/>
        <v>-0.84781666666666666</v>
      </c>
      <c r="W221" s="15"/>
    </row>
    <row r="222" spans="1:23" x14ac:dyDescent="0.35">
      <c r="A222" s="14">
        <v>214</v>
      </c>
      <c r="B222" s="64">
        <v>40758</v>
      </c>
      <c r="C222" s="65">
        <v>0.63069444444444445</v>
      </c>
      <c r="D222" s="65">
        <v>0.63413194444444443</v>
      </c>
      <c r="E222" s="66">
        <v>3835</v>
      </c>
      <c r="F222" s="67">
        <v>-0.49</v>
      </c>
      <c r="G222" s="66">
        <v>2333.6120000000001</v>
      </c>
      <c r="H222" s="67">
        <v>2.0157999999999996</v>
      </c>
      <c r="I222" s="67">
        <f t="shared" si="27"/>
        <v>1.6433751626234352</v>
      </c>
      <c r="J222" s="67">
        <f t="shared" si="33"/>
        <v>1.7198565999999995</v>
      </c>
      <c r="K222" s="66">
        <f t="shared" si="34"/>
        <v>4013.4780000391988</v>
      </c>
      <c r="L222" s="23">
        <f t="shared" si="28"/>
        <v>-7.6481437376564321E-2</v>
      </c>
      <c r="M222" s="66">
        <f t="shared" si="29"/>
        <v>-178.47800003919883</v>
      </c>
      <c r="N222" s="68">
        <f t="shared" si="35"/>
        <v>-4.4469659491706615E-2</v>
      </c>
      <c r="O222" s="23"/>
      <c r="P222" s="23"/>
      <c r="T222" s="191">
        <f t="shared" si="30"/>
        <v>40758.632413194442</v>
      </c>
      <c r="U222" s="192">
        <f t="shared" si="31"/>
        <v>3.1999999999999917E-2</v>
      </c>
      <c r="V222" s="192">
        <f t="shared" si="32"/>
        <v>-0.98774199999999979</v>
      </c>
      <c r="W222" s="14"/>
    </row>
    <row r="223" spans="1:23" x14ac:dyDescent="0.35">
      <c r="A223" s="14">
        <v>215</v>
      </c>
      <c r="B223" s="64">
        <v>40758</v>
      </c>
      <c r="C223" s="65">
        <v>0.63420138888888888</v>
      </c>
      <c r="D223" s="65">
        <v>0.63825231481481481</v>
      </c>
      <c r="E223" s="66">
        <v>3760</v>
      </c>
      <c r="F223" s="67">
        <v>-0.51</v>
      </c>
      <c r="G223" s="66">
        <v>2327.9720000000002</v>
      </c>
      <c r="H223" s="67">
        <v>1.9744999999999999</v>
      </c>
      <c r="I223" s="67">
        <f t="shared" si="27"/>
        <v>1.6151397009929671</v>
      </c>
      <c r="J223" s="67">
        <f t="shared" si="33"/>
        <v>1.6836365</v>
      </c>
      <c r="K223" s="66">
        <f t="shared" si="34"/>
        <v>3919.4586301780005</v>
      </c>
      <c r="L223" s="23">
        <f t="shared" si="28"/>
        <v>-6.8496799007032871E-2</v>
      </c>
      <c r="M223" s="66">
        <f t="shared" si="29"/>
        <v>-159.45863017800048</v>
      </c>
      <c r="N223" s="68">
        <f t="shared" si="35"/>
        <v>-4.0683840607537866E-2</v>
      </c>
      <c r="O223" s="23"/>
      <c r="P223" s="23"/>
      <c r="T223" s="191">
        <f t="shared" si="30"/>
        <v>40758.63622685185</v>
      </c>
      <c r="U223" s="192">
        <f t="shared" si="31"/>
        <v>5.2000000000000102E-2</v>
      </c>
      <c r="V223" s="192">
        <f t="shared" si="32"/>
        <v>-1.0069950000000001</v>
      </c>
      <c r="W223" s="14"/>
    </row>
    <row r="224" spans="1:23" x14ac:dyDescent="0.35">
      <c r="A224" s="14">
        <v>216</v>
      </c>
      <c r="B224" s="64">
        <v>40758</v>
      </c>
      <c r="C224" s="65">
        <v>0.63831018518518523</v>
      </c>
      <c r="D224" s="65">
        <v>0.64372685185185186</v>
      </c>
      <c r="E224" s="66">
        <v>3778</v>
      </c>
      <c r="F224" s="67">
        <v>-0.52</v>
      </c>
      <c r="G224" s="66">
        <v>2325.152</v>
      </c>
      <c r="H224" s="67">
        <v>1.9612499999999999</v>
      </c>
      <c r="I224" s="67">
        <f t="shared" si="27"/>
        <v>1.6248400104595313</v>
      </c>
      <c r="J224" s="67">
        <f t="shared" si="33"/>
        <v>1.67201625</v>
      </c>
      <c r="K224" s="66">
        <f t="shared" si="34"/>
        <v>3887.69192772</v>
      </c>
      <c r="L224" s="23">
        <f t="shared" si="28"/>
        <v>-4.7176239540468679E-2</v>
      </c>
      <c r="M224" s="66">
        <f t="shared" si="29"/>
        <v>-109.69192771999997</v>
      </c>
      <c r="N224" s="68">
        <f t="shared" si="35"/>
        <v>-2.8215180050115383E-2</v>
      </c>
      <c r="O224" s="23"/>
      <c r="P224" s="23"/>
      <c r="T224" s="191">
        <f t="shared" si="30"/>
        <v>40758.641018518516</v>
      </c>
      <c r="U224" s="192">
        <f t="shared" si="31"/>
        <v>5.9999999999999498E-3</v>
      </c>
      <c r="V224" s="192">
        <f t="shared" si="32"/>
        <v>-1.0198499999999999</v>
      </c>
      <c r="W224" s="14"/>
    </row>
    <row r="225" spans="1:23" x14ac:dyDescent="0.35">
      <c r="A225" s="15">
        <v>217</v>
      </c>
      <c r="B225" s="69">
        <v>40758</v>
      </c>
      <c r="C225" s="70">
        <v>0.64378472222222227</v>
      </c>
      <c r="D225" s="70">
        <v>0.64785879629629628</v>
      </c>
      <c r="E225" s="71">
        <v>3800</v>
      </c>
      <c r="F225" s="72">
        <v>-0.53</v>
      </c>
      <c r="G225" s="71">
        <v>2322.3319999999999</v>
      </c>
      <c r="H225" s="72">
        <v>1.9253333333333333</v>
      </c>
      <c r="I225" s="72">
        <f t="shared" si="27"/>
        <v>1.6362862846483621</v>
      </c>
      <c r="J225" s="72">
        <f t="shared" si="33"/>
        <v>1.6405173333333334</v>
      </c>
      <c r="K225" s="71">
        <f t="shared" si="34"/>
        <v>3809.8258997546668</v>
      </c>
      <c r="L225" s="129">
        <f t="shared" si="28"/>
        <v>-4.2310486849712614E-3</v>
      </c>
      <c r="M225" s="71">
        <f t="shared" si="29"/>
        <v>-9.825899754666807</v>
      </c>
      <c r="N225" s="73">
        <f t="shared" si="35"/>
        <v>-2.5790941668225689E-3</v>
      </c>
      <c r="O225" s="36"/>
      <c r="P225" s="36"/>
      <c r="Q225" s="16"/>
      <c r="R225" s="16"/>
      <c r="S225" s="16"/>
      <c r="T225" s="199">
        <f t="shared" si="30"/>
        <v>40758.645821759259</v>
      </c>
      <c r="U225" s="198">
        <f t="shared" si="31"/>
        <v>5.3333333333333566E-3</v>
      </c>
      <c r="V225" s="198">
        <f t="shared" si="32"/>
        <v>-1.0204266666666668</v>
      </c>
      <c r="W225" s="15"/>
    </row>
    <row r="226" spans="1:23" x14ac:dyDescent="0.35">
      <c r="A226" s="14">
        <v>218</v>
      </c>
      <c r="B226" s="64">
        <v>40863</v>
      </c>
      <c r="C226" s="65">
        <v>0.62921296296296292</v>
      </c>
      <c r="D226" s="65">
        <v>0.63188657407407411</v>
      </c>
      <c r="E226" s="66">
        <v>3385.2539999999999</v>
      </c>
      <c r="F226" s="67">
        <v>-0.44</v>
      </c>
      <c r="G226" s="66">
        <v>2347.712</v>
      </c>
      <c r="H226" s="67">
        <v>1.6269999999999998</v>
      </c>
      <c r="I226" s="67">
        <f t="shared" si="27"/>
        <v>1.4419375119265054</v>
      </c>
      <c r="J226" s="67">
        <f t="shared" si="33"/>
        <v>1.3788789999999997</v>
      </c>
      <c r="K226" s="66">
        <f t="shared" si="34"/>
        <v>3237.2107748479993</v>
      </c>
      <c r="L226" s="23">
        <f t="shared" si="28"/>
        <v>6.3058511926505689E-2</v>
      </c>
      <c r="M226" s="66">
        <f t="shared" si="29"/>
        <v>148.04322515200056</v>
      </c>
      <c r="N226" s="68">
        <f t="shared" si="35"/>
        <v>4.5731722599666624E-2</v>
      </c>
      <c r="O226" s="22"/>
      <c r="P226" s="22"/>
      <c r="T226" s="191">
        <f t="shared" si="30"/>
        <v>40863.630549768524</v>
      </c>
      <c r="U226" s="192">
        <f t="shared" si="31"/>
        <v>4.0000000000000036E-3</v>
      </c>
      <c r="V226" s="192">
        <f t="shared" si="32"/>
        <v>-0.71587999999999996</v>
      </c>
      <c r="W226" s="14"/>
    </row>
    <row r="227" spans="1:23" x14ac:dyDescent="0.35">
      <c r="A227" s="14">
        <v>219</v>
      </c>
      <c r="B227" s="64">
        <v>40863</v>
      </c>
      <c r="C227" s="65">
        <v>0.63201388888888888</v>
      </c>
      <c r="D227" s="65">
        <v>0.63575231481481487</v>
      </c>
      <c r="E227" s="66">
        <v>3376.8040000000001</v>
      </c>
      <c r="F227" s="67">
        <v>-0.46</v>
      </c>
      <c r="G227" s="66">
        <v>2342.0720000000001</v>
      </c>
      <c r="H227" s="67">
        <v>1.6342000000000003</v>
      </c>
      <c r="I227" s="67">
        <f t="shared" si="27"/>
        <v>1.4418019599739034</v>
      </c>
      <c r="J227" s="67">
        <f t="shared" si="33"/>
        <v>1.3851934000000001</v>
      </c>
      <c r="K227" s="66">
        <f t="shared" si="34"/>
        <v>3244.2226767248003</v>
      </c>
      <c r="L227" s="23">
        <f t="shared" si="28"/>
        <v>5.6608559973903239E-2</v>
      </c>
      <c r="M227" s="66">
        <f t="shared" si="29"/>
        <v>132.58132327519979</v>
      </c>
      <c r="N227" s="68">
        <f t="shared" si="35"/>
        <v>4.0866899866764714E-2</v>
      </c>
      <c r="O227" s="22"/>
      <c r="P227" s="22"/>
      <c r="T227" s="191">
        <f t="shared" si="30"/>
        <v>40863.633883101851</v>
      </c>
      <c r="U227" s="192">
        <f t="shared" si="31"/>
        <v>-2.8400000000000036E-2</v>
      </c>
      <c r="V227" s="192">
        <f t="shared" si="32"/>
        <v>-0.75173200000000018</v>
      </c>
      <c r="W227" s="14"/>
    </row>
    <row r="228" spans="1:23" x14ac:dyDescent="0.35">
      <c r="A228" s="14">
        <v>220</v>
      </c>
      <c r="B228" s="64">
        <v>40863</v>
      </c>
      <c r="C228" s="65">
        <v>0.63582175925925932</v>
      </c>
      <c r="D228" s="65">
        <v>0.63910879629629636</v>
      </c>
      <c r="E228" s="66">
        <v>3488.0720000000001</v>
      </c>
      <c r="F228" s="67">
        <v>-0.48333333333333334</v>
      </c>
      <c r="G228" s="66">
        <v>2333.6120000000001</v>
      </c>
      <c r="H228" s="67">
        <v>1.63775</v>
      </c>
      <c r="I228" s="67">
        <f t="shared" si="27"/>
        <v>1.4947094889810302</v>
      </c>
      <c r="J228" s="67">
        <f t="shared" si="33"/>
        <v>1.3883067499999999</v>
      </c>
      <c r="K228" s="66">
        <f t="shared" si="34"/>
        <v>3239.769291481</v>
      </c>
      <c r="L228" s="23">
        <f t="shared" si="28"/>
        <v>0.10640273898103025</v>
      </c>
      <c r="M228" s="66">
        <f t="shared" si="29"/>
        <v>248.30270851900013</v>
      </c>
      <c r="N228" s="68">
        <f t="shared" si="35"/>
        <v>7.6642095834389856E-2</v>
      </c>
      <c r="O228" s="22"/>
      <c r="P228" s="22"/>
      <c r="T228" s="191">
        <f t="shared" si="30"/>
        <v>40863.637465277774</v>
      </c>
      <c r="U228" s="192">
        <f t="shared" si="31"/>
        <v>-4.8800000000000066E-2</v>
      </c>
      <c r="V228" s="192">
        <f t="shared" si="32"/>
        <v>-0.79157916666666672</v>
      </c>
      <c r="W228" s="14"/>
    </row>
    <row r="229" spans="1:23" x14ac:dyDescent="0.35">
      <c r="A229" s="15">
        <v>221</v>
      </c>
      <c r="B229" s="69">
        <v>40863</v>
      </c>
      <c r="C229" s="70">
        <v>0.64172453703703702</v>
      </c>
      <c r="D229" s="70">
        <v>0.64579861111111114</v>
      </c>
      <c r="E229" s="71">
        <v>3455.59</v>
      </c>
      <c r="F229" s="72">
        <v>-0.5</v>
      </c>
      <c r="G229" s="71">
        <v>2330.7919999999999</v>
      </c>
      <c r="H229" s="72">
        <v>1.7053333333333336</v>
      </c>
      <c r="I229" s="72">
        <f t="shared" si="27"/>
        <v>1.4825818863287674</v>
      </c>
      <c r="J229" s="72">
        <f t="shared" si="33"/>
        <v>1.4475773333333335</v>
      </c>
      <c r="K229" s="71">
        <f t="shared" si="34"/>
        <v>3374.001667914667</v>
      </c>
      <c r="L229" s="129">
        <f t="shared" si="28"/>
        <v>3.5004552995433924E-2</v>
      </c>
      <c r="M229" s="71">
        <f t="shared" si="29"/>
        <v>81.58833208533315</v>
      </c>
      <c r="N229" s="73">
        <f t="shared" si="35"/>
        <v>2.4181473548517709E-2</v>
      </c>
      <c r="O229" s="36"/>
      <c r="P229" s="36"/>
      <c r="Q229" s="16"/>
      <c r="R229" s="16"/>
      <c r="S229" s="16"/>
      <c r="T229" s="199">
        <f t="shared" si="30"/>
        <v>40863.64376157408</v>
      </c>
      <c r="U229" s="198">
        <f t="shared" si="31"/>
        <v>-4.8000000000000043E-2</v>
      </c>
      <c r="V229" s="198">
        <f t="shared" si="32"/>
        <v>-0.85266666666666679</v>
      </c>
      <c r="W229" s="15"/>
    </row>
    <row r="230" spans="1:23" x14ac:dyDescent="0.35">
      <c r="A230" s="14">
        <v>222</v>
      </c>
      <c r="B230" s="64">
        <v>40934</v>
      </c>
      <c r="C230" s="74">
        <v>0.32496527777777778</v>
      </c>
      <c r="D230" s="74">
        <v>0.32945601851851852</v>
      </c>
      <c r="E230" s="66">
        <v>3249.5</v>
      </c>
      <c r="F230" s="67">
        <v>-0.67200000000000004</v>
      </c>
      <c r="G230" s="61">
        <v>2280.0340000000001</v>
      </c>
      <c r="H230" s="14">
        <v>1.64</v>
      </c>
      <c r="I230" s="62">
        <f t="shared" si="27"/>
        <v>1.425198045292307</v>
      </c>
      <c r="J230" s="67">
        <f t="shared" si="33"/>
        <v>1.39028</v>
      </c>
      <c r="K230" s="66">
        <f t="shared" si="34"/>
        <v>3169.8856695200002</v>
      </c>
      <c r="L230" s="23">
        <f t="shared" si="28"/>
        <v>3.4918045292307021E-2</v>
      </c>
      <c r="M230" s="66">
        <f t="shared" si="29"/>
        <v>79.614330479999808</v>
      </c>
      <c r="N230" s="68">
        <f t="shared" si="35"/>
        <v>2.5115836588533936E-2</v>
      </c>
      <c r="O230" s="67"/>
      <c r="P230" s="67"/>
      <c r="T230" s="191">
        <f t="shared" si="30"/>
        <v>40934.327210648153</v>
      </c>
      <c r="U230" s="192">
        <f t="shared" si="31"/>
        <v>-4.7333333333333338E-2</v>
      </c>
      <c r="V230" s="192">
        <f t="shared" si="32"/>
        <v>-1.1020799999999999</v>
      </c>
      <c r="W230" s="14"/>
    </row>
    <row r="231" spans="1:23" x14ac:dyDescent="0.35">
      <c r="A231" s="14">
        <v>223</v>
      </c>
      <c r="B231" s="64">
        <v>40934</v>
      </c>
      <c r="C231" s="74">
        <v>0.32958333333333334</v>
      </c>
      <c r="D231" s="74">
        <v>0.33305555555555555</v>
      </c>
      <c r="E231" s="66">
        <v>3308.6</v>
      </c>
      <c r="F231" s="67">
        <v>-0.68400000000000005</v>
      </c>
      <c r="G231" s="61">
        <v>2277.2159999999999</v>
      </c>
      <c r="H231" s="14">
        <v>1.61</v>
      </c>
      <c r="I231" s="62">
        <f t="shared" si="27"/>
        <v>1.4529144358725743</v>
      </c>
      <c r="J231" s="67">
        <f t="shared" si="33"/>
        <v>1.3639700000000001</v>
      </c>
      <c r="K231" s="66">
        <f t="shared" si="34"/>
        <v>3106.0543075200003</v>
      </c>
      <c r="L231" s="23">
        <f t="shared" si="28"/>
        <v>8.8944435872574168E-2</v>
      </c>
      <c r="M231" s="66">
        <f t="shared" si="29"/>
        <v>202.54569247999962</v>
      </c>
      <c r="N231" s="68">
        <f t="shared" si="35"/>
        <v>6.5209964935133508E-2</v>
      </c>
      <c r="O231" s="67"/>
      <c r="P231" s="67"/>
      <c r="T231" s="191">
        <f t="shared" si="30"/>
        <v>40934.331319444442</v>
      </c>
      <c r="U231" s="192">
        <f t="shared" si="31"/>
        <v>-5.6666666666666532E-2</v>
      </c>
      <c r="V231" s="192">
        <f t="shared" si="32"/>
        <v>-1.1012400000000002</v>
      </c>
      <c r="W231" s="14"/>
    </row>
    <row r="232" spans="1:23" x14ac:dyDescent="0.35">
      <c r="A232" s="14">
        <v>224</v>
      </c>
      <c r="B232" s="64">
        <v>40934</v>
      </c>
      <c r="C232" s="74">
        <v>0.3331944444444444</v>
      </c>
      <c r="D232" s="74">
        <v>0.33714120370370365</v>
      </c>
      <c r="E232" s="66">
        <v>3280.48</v>
      </c>
      <c r="F232" s="67">
        <v>-0.70000000000000007</v>
      </c>
      <c r="G232" s="61">
        <v>2271.5810000000001</v>
      </c>
      <c r="H232" s="14">
        <v>1.62</v>
      </c>
      <c r="I232" s="62">
        <f t="shared" si="27"/>
        <v>1.4441395662316245</v>
      </c>
      <c r="J232" s="67">
        <f t="shared" si="33"/>
        <v>1.3727400000000001</v>
      </c>
      <c r="K232" s="66">
        <f t="shared" si="34"/>
        <v>3118.2901019400006</v>
      </c>
      <c r="L232" s="23">
        <f t="shared" si="28"/>
        <v>7.1399566231624467E-2</v>
      </c>
      <c r="M232" s="66">
        <f t="shared" si="29"/>
        <v>162.18989805999945</v>
      </c>
      <c r="N232" s="68">
        <f t="shared" si="35"/>
        <v>5.2012446808298966E-2</v>
      </c>
      <c r="O232" s="67"/>
      <c r="P232" s="67"/>
      <c r="T232" s="191">
        <f t="shared" si="30"/>
        <v>40934.335167824072</v>
      </c>
      <c r="U232" s="192">
        <f t="shared" si="31"/>
        <v>-2.626666666666666E-2</v>
      </c>
      <c r="V232" s="192">
        <f t="shared" si="32"/>
        <v>-1.1340000000000001</v>
      </c>
      <c r="W232" s="14"/>
    </row>
    <row r="233" spans="1:23" x14ac:dyDescent="0.35">
      <c r="A233" s="14">
        <v>225</v>
      </c>
      <c r="B233" s="64">
        <v>40934</v>
      </c>
      <c r="C233" s="74">
        <v>0.33733796296296298</v>
      </c>
      <c r="D233" s="74">
        <v>0.34122685185185181</v>
      </c>
      <c r="E233" s="66">
        <v>3276.75</v>
      </c>
      <c r="F233" s="67">
        <v>-0.72</v>
      </c>
      <c r="G233" s="61">
        <v>2268.7649999999999</v>
      </c>
      <c r="H233" s="14">
        <v>1.59</v>
      </c>
      <c r="I233" s="62">
        <f t="shared" si="27"/>
        <v>1.4442879716497743</v>
      </c>
      <c r="J233" s="67">
        <f t="shared" si="33"/>
        <v>1.34643</v>
      </c>
      <c r="K233" s="66">
        <f t="shared" si="34"/>
        <v>3054.7332589499997</v>
      </c>
      <c r="L233" s="23">
        <f t="shared" si="28"/>
        <v>9.7857971649774278E-2</v>
      </c>
      <c r="M233" s="66">
        <f t="shared" si="29"/>
        <v>222.01674105000029</v>
      </c>
      <c r="N233" s="68">
        <f t="shared" si="35"/>
        <v>7.2679583528125757E-2</v>
      </c>
      <c r="O233" s="67"/>
      <c r="P233" s="67"/>
      <c r="T233" s="191">
        <f t="shared" si="30"/>
        <v>40934.339282407411</v>
      </c>
      <c r="U233" s="192">
        <f t="shared" si="31"/>
        <v>-3.6799999999999944E-2</v>
      </c>
      <c r="V233" s="192">
        <f t="shared" si="32"/>
        <v>-1.1448</v>
      </c>
      <c r="W233" s="14"/>
    </row>
    <row r="234" spans="1:23" x14ac:dyDescent="0.35">
      <c r="A234" s="14">
        <v>226</v>
      </c>
      <c r="B234" s="64">
        <v>40934</v>
      </c>
      <c r="C234" s="74">
        <v>0.35135416666666663</v>
      </c>
      <c r="D234" s="74">
        <v>0.35465277777777776</v>
      </c>
      <c r="E234" s="66">
        <v>3317.68</v>
      </c>
      <c r="F234" s="67">
        <v>-0.78333333333333333</v>
      </c>
      <c r="G234" s="61">
        <v>2249.0650000000001</v>
      </c>
      <c r="H234" s="14">
        <v>1.54</v>
      </c>
      <c r="I234" s="62">
        <f t="shared" ref="I234:I297" si="36">E234/G234</f>
        <v>1.4751374460053399</v>
      </c>
      <c r="J234" s="67">
        <f t="shared" si="33"/>
        <v>1.3025800000000001</v>
      </c>
      <c r="K234" s="66">
        <f t="shared" si="34"/>
        <v>2929.5870877000002</v>
      </c>
      <c r="L234" s="23">
        <f t="shared" ref="L234:L297" si="37">I234-J234</f>
        <v>0.17255744600533984</v>
      </c>
      <c r="M234" s="66">
        <f t="shared" ref="M234:M297" si="38">E234-K234</f>
        <v>388.09291229999963</v>
      </c>
      <c r="N234" s="68">
        <f t="shared" si="35"/>
        <v>0.13247358780676796</v>
      </c>
      <c r="O234" s="67"/>
      <c r="P234" s="67"/>
      <c r="T234" s="191">
        <f t="shared" ref="T234:T297" si="39">B234+C234+((D234-C234)/2)</f>
        <v>40934.353003472228</v>
      </c>
      <c r="U234" s="192">
        <f t="shared" ref="U234:U297" si="40">AVERAGE(F233:F237)-AVERAGE(F232:F236)</f>
        <v>-4.0133333333333354E-2</v>
      </c>
      <c r="V234" s="192">
        <f t="shared" ref="V234:V297" si="41">H234*F234</f>
        <v>-1.2063333333333333</v>
      </c>
      <c r="W234" s="14"/>
    </row>
    <row r="235" spans="1:23" x14ac:dyDescent="0.35">
      <c r="A235" s="14">
        <v>227</v>
      </c>
      <c r="B235" s="64">
        <v>40934</v>
      </c>
      <c r="C235" s="74">
        <v>0.35475694444444444</v>
      </c>
      <c r="D235" s="74">
        <v>0.35878472222222224</v>
      </c>
      <c r="E235" s="66">
        <v>3402.31</v>
      </c>
      <c r="F235" s="67">
        <v>-0.80333333333333334</v>
      </c>
      <c r="G235" s="61">
        <v>2243.4409999999998</v>
      </c>
      <c r="H235" s="14">
        <v>1.58</v>
      </c>
      <c r="I235" s="62">
        <f t="shared" si="36"/>
        <v>1.516558714938347</v>
      </c>
      <c r="J235" s="67">
        <f t="shared" ref="J235:J298" si="42">0.877*H235-0.048</f>
        <v>1.3376600000000001</v>
      </c>
      <c r="K235" s="66">
        <f t="shared" ref="K235:K298" si="43">J235*G235</f>
        <v>3000.9612880599998</v>
      </c>
      <c r="L235" s="23">
        <f t="shared" si="37"/>
        <v>0.17889871493834697</v>
      </c>
      <c r="M235" s="66">
        <f t="shared" si="38"/>
        <v>401.34871194000016</v>
      </c>
      <c r="N235" s="68">
        <f t="shared" ref="N235:N298" si="44">M235/K235</f>
        <v>0.13374004974234635</v>
      </c>
      <c r="O235" s="67"/>
      <c r="P235" s="67"/>
      <c r="T235" s="191">
        <f t="shared" si="39"/>
        <v>40934.356770833328</v>
      </c>
      <c r="U235" s="192">
        <f t="shared" si="40"/>
        <v>-4.7333333333333449E-2</v>
      </c>
      <c r="V235" s="192">
        <f t="shared" si="41"/>
        <v>-1.2692666666666668</v>
      </c>
      <c r="W235" s="14"/>
    </row>
    <row r="236" spans="1:23" x14ac:dyDescent="0.35">
      <c r="A236" s="14">
        <v>228</v>
      </c>
      <c r="B236" s="64">
        <v>40934</v>
      </c>
      <c r="C236" s="74">
        <v>0.3677083333333333</v>
      </c>
      <c r="D236" s="74">
        <v>0.37100694444444443</v>
      </c>
      <c r="E236" s="66">
        <v>3333.51</v>
      </c>
      <c r="F236" s="67">
        <v>-0.86799999999999999</v>
      </c>
      <c r="G236" s="61">
        <v>2226.5839999999998</v>
      </c>
      <c r="H236" s="14">
        <v>1.64</v>
      </c>
      <c r="I236" s="62">
        <f t="shared" si="36"/>
        <v>1.4971409118182832</v>
      </c>
      <c r="J236" s="67">
        <f t="shared" si="42"/>
        <v>1.39028</v>
      </c>
      <c r="K236" s="66">
        <f t="shared" si="43"/>
        <v>3095.5752035199998</v>
      </c>
      <c r="L236" s="23">
        <f t="shared" si="37"/>
        <v>0.10686091181828328</v>
      </c>
      <c r="M236" s="66">
        <f t="shared" si="38"/>
        <v>237.93479648000039</v>
      </c>
      <c r="N236" s="68">
        <f t="shared" si="44"/>
        <v>7.6862870657912974E-2</v>
      </c>
      <c r="O236" s="67"/>
      <c r="P236" s="67"/>
      <c r="T236" s="191">
        <f t="shared" si="39"/>
        <v>40934.369357638891</v>
      </c>
      <c r="U236" s="192">
        <f t="shared" si="40"/>
        <v>-3.7999999999999923E-2</v>
      </c>
      <c r="V236" s="192">
        <f t="shared" si="41"/>
        <v>-1.4235199999999999</v>
      </c>
      <c r="W236" s="14"/>
    </row>
    <row r="237" spans="1:23" x14ac:dyDescent="0.35">
      <c r="A237" s="14">
        <v>229</v>
      </c>
      <c r="B237" s="64">
        <v>40934</v>
      </c>
      <c r="C237" s="74">
        <v>0.37122685185185184</v>
      </c>
      <c r="D237" s="74">
        <v>0.37601851851851853</v>
      </c>
      <c r="E237" s="66">
        <v>3301.19</v>
      </c>
      <c r="F237" s="67">
        <v>-0.90066666666666673</v>
      </c>
      <c r="G237" s="61">
        <v>2215.364</v>
      </c>
      <c r="H237" s="14">
        <v>1.65</v>
      </c>
      <c r="I237" s="62">
        <f t="shared" si="36"/>
        <v>1.4901343526391149</v>
      </c>
      <c r="J237" s="67">
        <f t="shared" si="42"/>
        <v>1.3990499999999999</v>
      </c>
      <c r="K237" s="66">
        <f t="shared" si="43"/>
        <v>3099.4050041999999</v>
      </c>
      <c r="L237" s="23">
        <f t="shared" si="37"/>
        <v>9.1084352639114963E-2</v>
      </c>
      <c r="M237" s="66">
        <f t="shared" si="38"/>
        <v>201.78499580000016</v>
      </c>
      <c r="N237" s="68">
        <f t="shared" si="44"/>
        <v>6.5104429891079604E-2</v>
      </c>
      <c r="O237" s="67"/>
      <c r="P237" s="67"/>
      <c r="T237" s="191">
        <f t="shared" si="39"/>
        <v>40934.373622685183</v>
      </c>
      <c r="U237" s="192">
        <f t="shared" si="40"/>
        <v>-3.839999999999999E-2</v>
      </c>
      <c r="V237" s="192">
        <f t="shared" si="41"/>
        <v>-1.4861</v>
      </c>
      <c r="W237" s="14"/>
    </row>
    <row r="238" spans="1:23" x14ac:dyDescent="0.35">
      <c r="A238" s="14">
        <v>230</v>
      </c>
      <c r="B238" s="64">
        <v>40934</v>
      </c>
      <c r="C238" s="74">
        <v>0.38726851851851851</v>
      </c>
      <c r="D238" s="74">
        <v>0.39045138888888892</v>
      </c>
      <c r="E238" s="66">
        <v>3507.48</v>
      </c>
      <c r="F238" s="67">
        <v>-0.95666666666666667</v>
      </c>
      <c r="G238" s="61">
        <v>2201.34</v>
      </c>
      <c r="H238" s="14">
        <v>1.73</v>
      </c>
      <c r="I238" s="62">
        <f t="shared" si="36"/>
        <v>1.5933386028509906</v>
      </c>
      <c r="J238" s="67">
        <f t="shared" si="42"/>
        <v>1.4692099999999999</v>
      </c>
      <c r="K238" s="66">
        <f t="shared" si="43"/>
        <v>3234.2307414000002</v>
      </c>
      <c r="L238" s="23">
        <f t="shared" si="37"/>
        <v>0.1241286028509907</v>
      </c>
      <c r="M238" s="66">
        <f t="shared" si="38"/>
        <v>273.24925859999985</v>
      </c>
      <c r="N238" s="68">
        <f t="shared" si="44"/>
        <v>8.4486630809067931E-2</v>
      </c>
      <c r="O238" s="67"/>
      <c r="P238" s="67"/>
      <c r="T238" s="191">
        <f t="shared" si="39"/>
        <v>40934.388859953702</v>
      </c>
      <c r="U238" s="192">
        <f t="shared" si="40"/>
        <v>-3.6400000000000099E-2</v>
      </c>
      <c r="V238" s="192">
        <f t="shared" si="41"/>
        <v>-1.6550333333333334</v>
      </c>
      <c r="W238" s="14"/>
    </row>
    <row r="239" spans="1:23" x14ac:dyDescent="0.35">
      <c r="A239" s="14">
        <v>231</v>
      </c>
      <c r="B239" s="64">
        <v>40934</v>
      </c>
      <c r="C239" s="74">
        <v>0.39069444444444446</v>
      </c>
      <c r="D239" s="74">
        <v>0.39483796296296297</v>
      </c>
      <c r="E239" s="66">
        <v>3396.5</v>
      </c>
      <c r="F239" s="67">
        <v>-0.97333333333333338</v>
      </c>
      <c r="G239" s="61">
        <v>2195.7310000000002</v>
      </c>
      <c r="H239" s="14">
        <v>1.72</v>
      </c>
      <c r="I239" s="62">
        <f t="shared" si="36"/>
        <v>1.5468652580848927</v>
      </c>
      <c r="J239" s="67">
        <f t="shared" si="42"/>
        <v>1.46044</v>
      </c>
      <c r="K239" s="66">
        <f t="shared" si="43"/>
        <v>3206.7333816400001</v>
      </c>
      <c r="L239" s="23">
        <f t="shared" si="37"/>
        <v>8.6425258084892764E-2</v>
      </c>
      <c r="M239" s="66">
        <f t="shared" si="38"/>
        <v>189.76661835999994</v>
      </c>
      <c r="N239" s="68">
        <f t="shared" si="44"/>
        <v>5.9177547920416372E-2</v>
      </c>
      <c r="O239" s="67"/>
      <c r="P239" s="67"/>
      <c r="T239" s="191">
        <f t="shared" si="39"/>
        <v>40934.392766203702</v>
      </c>
      <c r="U239" s="192">
        <f t="shared" si="40"/>
        <v>-3.9466666666666539E-2</v>
      </c>
      <c r="V239" s="192">
        <f t="shared" si="41"/>
        <v>-1.6741333333333335</v>
      </c>
      <c r="W239" s="14"/>
    </row>
    <row r="240" spans="1:23" x14ac:dyDescent="0.35">
      <c r="A240" s="14">
        <v>232</v>
      </c>
      <c r="B240" s="64">
        <v>40934</v>
      </c>
      <c r="C240" s="74">
        <v>0.39586805555555554</v>
      </c>
      <c r="D240" s="74">
        <v>0.39880787037037035</v>
      </c>
      <c r="E240" s="66">
        <v>3373.94</v>
      </c>
      <c r="F240" s="67">
        <v>-0.99533333333333329</v>
      </c>
      <c r="G240" s="61">
        <v>2190.1210000000001</v>
      </c>
      <c r="H240" s="14">
        <v>1.73</v>
      </c>
      <c r="I240" s="62">
        <f t="shared" si="36"/>
        <v>1.5405267562842417</v>
      </c>
      <c r="J240" s="67">
        <f t="shared" si="42"/>
        <v>1.4692099999999999</v>
      </c>
      <c r="K240" s="66">
        <f t="shared" si="43"/>
        <v>3217.7476744099999</v>
      </c>
      <c r="L240" s="23">
        <f t="shared" si="37"/>
        <v>7.1316756284241833E-2</v>
      </c>
      <c r="M240" s="66">
        <f t="shared" si="38"/>
        <v>156.19232559000011</v>
      </c>
      <c r="N240" s="68">
        <f t="shared" si="44"/>
        <v>4.8540886792386301E-2</v>
      </c>
      <c r="O240" s="67"/>
      <c r="P240" s="67"/>
      <c r="T240" s="191">
        <f t="shared" si="39"/>
        <v>40934.397337962968</v>
      </c>
      <c r="U240" s="192">
        <f t="shared" si="40"/>
        <v>-3.0933333333333257E-2</v>
      </c>
      <c r="V240" s="192">
        <f t="shared" si="41"/>
        <v>-1.7219266666666666</v>
      </c>
      <c r="W240" s="14"/>
    </row>
    <row r="241" spans="1:23" x14ac:dyDescent="0.35">
      <c r="A241" s="14">
        <v>233</v>
      </c>
      <c r="B241" s="64">
        <v>40934</v>
      </c>
      <c r="C241" s="74">
        <v>0.40782407407407412</v>
      </c>
      <c r="D241" s="74">
        <v>0.41181712962962963</v>
      </c>
      <c r="E241" s="66">
        <v>3414.8</v>
      </c>
      <c r="F241" s="67">
        <v>-1.05</v>
      </c>
      <c r="G241" s="61">
        <v>2176.098</v>
      </c>
      <c r="H241" s="14">
        <v>1.76</v>
      </c>
      <c r="I241" s="62">
        <f t="shared" si="36"/>
        <v>1.5692307975100388</v>
      </c>
      <c r="J241" s="67">
        <f t="shared" si="42"/>
        <v>1.49552</v>
      </c>
      <c r="K241" s="66">
        <f t="shared" si="43"/>
        <v>3254.3980809599998</v>
      </c>
      <c r="L241" s="23">
        <f t="shared" si="37"/>
        <v>7.3710797510038839E-2</v>
      </c>
      <c r="M241" s="66">
        <f t="shared" si="38"/>
        <v>160.40191904000039</v>
      </c>
      <c r="N241" s="68">
        <f t="shared" si="44"/>
        <v>4.9287737716672997E-2</v>
      </c>
      <c r="O241" s="67"/>
      <c r="P241" s="67"/>
      <c r="T241" s="191">
        <f t="shared" si="39"/>
        <v>40934.409820601846</v>
      </c>
      <c r="U241" s="192">
        <f t="shared" si="40"/>
        <v>-5.6133333333333368E-2</v>
      </c>
      <c r="V241" s="192">
        <f t="shared" si="41"/>
        <v>-1.8480000000000001</v>
      </c>
      <c r="W241" s="14"/>
    </row>
    <row r="242" spans="1:23" x14ac:dyDescent="0.35">
      <c r="A242" s="14">
        <v>234</v>
      </c>
      <c r="B242" s="64">
        <v>40934</v>
      </c>
      <c r="C242" s="74">
        <v>0.41763888888888889</v>
      </c>
      <c r="D242" s="74">
        <v>0.42018518518518522</v>
      </c>
      <c r="E242" s="66">
        <v>3534.8</v>
      </c>
      <c r="F242" s="67">
        <v>-1.0980000000000001</v>
      </c>
      <c r="G242" s="61">
        <v>2162.076</v>
      </c>
      <c r="H242" s="14">
        <v>1.8</v>
      </c>
      <c r="I242" s="62">
        <f t="shared" si="36"/>
        <v>1.6349101511695241</v>
      </c>
      <c r="J242" s="67">
        <f t="shared" si="42"/>
        <v>1.5306</v>
      </c>
      <c r="K242" s="66">
        <f t="shared" si="43"/>
        <v>3309.2735256000001</v>
      </c>
      <c r="L242" s="23">
        <f t="shared" si="37"/>
        <v>0.10431015116952413</v>
      </c>
      <c r="M242" s="66">
        <f t="shared" si="38"/>
        <v>225.5264744000001</v>
      </c>
      <c r="N242" s="68">
        <f t="shared" si="44"/>
        <v>6.8149843962840809E-2</v>
      </c>
      <c r="O242" s="67"/>
      <c r="P242" s="67"/>
      <c r="T242" s="191">
        <f t="shared" si="39"/>
        <v>40934.418912037036</v>
      </c>
      <c r="U242" s="192">
        <f t="shared" si="40"/>
        <v>-5.5066666666666819E-2</v>
      </c>
      <c r="V242" s="192">
        <f t="shared" si="41"/>
        <v>-1.9764000000000002</v>
      </c>
      <c r="W242" s="14"/>
    </row>
    <row r="243" spans="1:23" x14ac:dyDescent="0.35">
      <c r="A243" s="14">
        <v>235</v>
      </c>
      <c r="B243" s="64">
        <v>40934</v>
      </c>
      <c r="C243" s="74">
        <v>0.42054398148148148</v>
      </c>
      <c r="D243" s="74">
        <v>0.42351851851851857</v>
      </c>
      <c r="E243" s="66">
        <v>3426.02</v>
      </c>
      <c r="F243" s="67">
        <v>-1.1113333333333335</v>
      </c>
      <c r="G243" s="61">
        <v>2156.4670000000001</v>
      </c>
      <c r="H243" s="14">
        <v>1.79</v>
      </c>
      <c r="I243" s="62">
        <f t="shared" si="36"/>
        <v>1.5887189555880057</v>
      </c>
      <c r="J243" s="67">
        <f t="shared" si="42"/>
        <v>1.52183</v>
      </c>
      <c r="K243" s="66">
        <f t="shared" si="43"/>
        <v>3281.77617461</v>
      </c>
      <c r="L243" s="23">
        <f t="shared" si="37"/>
        <v>6.6888955588005672E-2</v>
      </c>
      <c r="M243" s="66">
        <f t="shared" si="38"/>
        <v>144.24382538999998</v>
      </c>
      <c r="N243" s="68">
        <f t="shared" si="44"/>
        <v>4.3952974765910612E-2</v>
      </c>
      <c r="O243" s="67"/>
      <c r="P243" s="67"/>
      <c r="T243" s="191">
        <f t="shared" si="39"/>
        <v>40934.422031250004</v>
      </c>
      <c r="U243" s="192">
        <f t="shared" si="40"/>
        <v>-5.0399999999999778E-2</v>
      </c>
      <c r="V243" s="192">
        <f t="shared" si="41"/>
        <v>-1.9892866666666671</v>
      </c>
      <c r="W243" s="14"/>
    </row>
    <row r="244" spans="1:23" x14ac:dyDescent="0.35">
      <c r="A244" s="14">
        <v>236</v>
      </c>
      <c r="B244" s="64">
        <v>40934</v>
      </c>
      <c r="C244" s="74">
        <v>0.46483796296296293</v>
      </c>
      <c r="D244" s="74">
        <v>0.46891203703703704</v>
      </c>
      <c r="E244" s="66">
        <v>3350.91</v>
      </c>
      <c r="F244" s="67">
        <v>-1.254</v>
      </c>
      <c r="G244" s="61">
        <v>2117.2069999999999</v>
      </c>
      <c r="H244" s="14">
        <v>1.79</v>
      </c>
      <c r="I244" s="62">
        <f t="shared" si="36"/>
        <v>1.5827030611555697</v>
      </c>
      <c r="J244" s="67">
        <f t="shared" si="42"/>
        <v>1.52183</v>
      </c>
      <c r="K244" s="66">
        <f t="shared" si="43"/>
        <v>3222.0291288099997</v>
      </c>
      <c r="L244" s="23">
        <f t="shared" si="37"/>
        <v>6.0873061155569674E-2</v>
      </c>
      <c r="M244" s="66">
        <f t="shared" si="38"/>
        <v>128.88087119000011</v>
      </c>
      <c r="N244" s="68">
        <f t="shared" si="44"/>
        <v>3.9999908764822373E-2</v>
      </c>
      <c r="O244" s="67"/>
      <c r="P244" s="67"/>
      <c r="T244" s="191">
        <f t="shared" si="39"/>
        <v>40934.466875000006</v>
      </c>
      <c r="U244" s="192">
        <f t="shared" si="40"/>
        <v>-4.1333333333333666E-2</v>
      </c>
      <c r="V244" s="192">
        <f t="shared" si="41"/>
        <v>-2.2446600000000001</v>
      </c>
      <c r="W244" s="14"/>
    </row>
    <row r="245" spans="1:23" x14ac:dyDescent="0.35">
      <c r="A245" s="14">
        <v>237</v>
      </c>
      <c r="B245" s="64">
        <v>40934</v>
      </c>
      <c r="C245" s="74">
        <v>0.46969907407407407</v>
      </c>
      <c r="D245" s="74">
        <v>0.47292824074074075</v>
      </c>
      <c r="E245" s="66">
        <v>3372.28</v>
      </c>
      <c r="F245" s="67">
        <v>-1.2706666666666666</v>
      </c>
      <c r="G245" s="61">
        <v>2111.598</v>
      </c>
      <c r="H245" s="14">
        <v>1.79</v>
      </c>
      <c r="I245" s="62">
        <f t="shared" si="36"/>
        <v>1.5970274645079225</v>
      </c>
      <c r="J245" s="67">
        <f t="shared" si="42"/>
        <v>1.52183</v>
      </c>
      <c r="K245" s="66">
        <f t="shared" si="43"/>
        <v>3213.49318434</v>
      </c>
      <c r="L245" s="23">
        <f t="shared" si="37"/>
        <v>7.5197464507922529E-2</v>
      </c>
      <c r="M245" s="66">
        <f t="shared" si="38"/>
        <v>158.78681566000023</v>
      </c>
      <c r="N245" s="68">
        <f t="shared" si="44"/>
        <v>4.9412526042936826E-2</v>
      </c>
      <c r="O245" s="67"/>
      <c r="P245" s="67"/>
      <c r="T245" s="191">
        <f t="shared" si="39"/>
        <v>40934.471313657414</v>
      </c>
      <c r="U245" s="192">
        <f t="shared" si="40"/>
        <v>-3.9599999999999858E-2</v>
      </c>
      <c r="V245" s="192">
        <f t="shared" si="41"/>
        <v>-2.2744933333333335</v>
      </c>
      <c r="W245" s="14"/>
    </row>
    <row r="246" spans="1:23" x14ac:dyDescent="0.35">
      <c r="A246" s="14">
        <v>238</v>
      </c>
      <c r="B246" s="64">
        <v>40934</v>
      </c>
      <c r="C246" s="74">
        <v>0.48045138888888889</v>
      </c>
      <c r="D246" s="74">
        <v>0.48314814814814816</v>
      </c>
      <c r="E246" s="66">
        <v>3218.54</v>
      </c>
      <c r="F246" s="67">
        <v>-1.302</v>
      </c>
      <c r="G246" s="61">
        <v>2103.1860000000001</v>
      </c>
      <c r="H246" s="14">
        <v>1.74</v>
      </c>
      <c r="I246" s="62">
        <f t="shared" si="36"/>
        <v>1.5303163866629008</v>
      </c>
      <c r="J246" s="67">
        <f t="shared" si="42"/>
        <v>1.4779799999999998</v>
      </c>
      <c r="K246" s="66">
        <f t="shared" si="43"/>
        <v>3108.4668442799998</v>
      </c>
      <c r="L246" s="23">
        <f t="shared" si="37"/>
        <v>5.2336386662900969E-2</v>
      </c>
      <c r="M246" s="66">
        <f t="shared" si="38"/>
        <v>110.07315572000016</v>
      </c>
      <c r="N246" s="68">
        <f t="shared" si="44"/>
        <v>3.5410754315282365E-2</v>
      </c>
      <c r="O246" s="67"/>
      <c r="P246" s="67"/>
      <c r="T246" s="191">
        <f t="shared" si="39"/>
        <v>40934.481799768517</v>
      </c>
      <c r="U246" s="192">
        <f t="shared" si="40"/>
        <v>-9.0666666666667783E-3</v>
      </c>
      <c r="V246" s="192">
        <f t="shared" si="41"/>
        <v>-2.2654800000000002</v>
      </c>
      <c r="W246" s="14"/>
    </row>
    <row r="247" spans="1:23" x14ac:dyDescent="0.35">
      <c r="A247" s="14">
        <v>239</v>
      </c>
      <c r="B247" s="64">
        <v>40934</v>
      </c>
      <c r="C247" s="74">
        <v>0.4833217592592593</v>
      </c>
      <c r="D247" s="74">
        <v>0.48534722222222221</v>
      </c>
      <c r="E247" s="66">
        <v>3228.05</v>
      </c>
      <c r="F247" s="67">
        <v>-1.3046666666666666</v>
      </c>
      <c r="G247" s="61">
        <v>2103.1860000000001</v>
      </c>
      <c r="H247" s="14">
        <v>1.7</v>
      </c>
      <c r="I247" s="62">
        <f t="shared" si="36"/>
        <v>1.534838098009401</v>
      </c>
      <c r="J247" s="67">
        <f t="shared" si="42"/>
        <v>1.4428999999999998</v>
      </c>
      <c r="K247" s="66">
        <f t="shared" si="43"/>
        <v>3034.6870793999997</v>
      </c>
      <c r="L247" s="23">
        <f t="shared" si="37"/>
        <v>9.1938098009401115E-2</v>
      </c>
      <c r="M247" s="66">
        <f t="shared" si="38"/>
        <v>193.36292060000051</v>
      </c>
      <c r="N247" s="68">
        <f t="shared" si="44"/>
        <v>6.3717581266478085E-2</v>
      </c>
      <c r="O247" s="67"/>
      <c r="P247" s="67"/>
      <c r="T247" s="191">
        <f t="shared" si="39"/>
        <v>40934.484334490742</v>
      </c>
      <c r="U247" s="192">
        <f t="shared" si="40"/>
        <v>-3.6000000000000476E-3</v>
      </c>
      <c r="V247" s="192">
        <f t="shared" si="41"/>
        <v>-2.2179333333333333</v>
      </c>
      <c r="W247" s="14"/>
    </row>
    <row r="248" spans="1:23" x14ac:dyDescent="0.35">
      <c r="A248" s="14">
        <v>240</v>
      </c>
      <c r="B248" s="64">
        <v>40934</v>
      </c>
      <c r="C248" s="74">
        <v>0.48799768518518521</v>
      </c>
      <c r="D248" s="74">
        <v>0.49085648148148148</v>
      </c>
      <c r="E248" s="66">
        <v>3127.08</v>
      </c>
      <c r="F248" s="67">
        <v>-1.3093333333333335</v>
      </c>
      <c r="G248" s="61">
        <v>2103.1860000000001</v>
      </c>
      <c r="H248" s="14">
        <v>1.69</v>
      </c>
      <c r="I248" s="62">
        <f t="shared" si="36"/>
        <v>1.4868299808005567</v>
      </c>
      <c r="J248" s="67">
        <f t="shared" si="42"/>
        <v>1.4341299999999999</v>
      </c>
      <c r="K248" s="66">
        <f t="shared" si="43"/>
        <v>3016.24213818</v>
      </c>
      <c r="L248" s="23">
        <f t="shared" si="37"/>
        <v>5.2699980800556823E-2</v>
      </c>
      <c r="M248" s="66">
        <f t="shared" si="38"/>
        <v>110.83786181999994</v>
      </c>
      <c r="N248" s="68">
        <f t="shared" si="44"/>
        <v>3.6747003967950498E-2</v>
      </c>
      <c r="O248" s="67"/>
      <c r="P248" s="67"/>
      <c r="T248" s="191">
        <f t="shared" si="39"/>
        <v>40934.489427083339</v>
      </c>
      <c r="U248" s="192">
        <f t="shared" si="40"/>
        <v>4.8000000000001375E-3</v>
      </c>
      <c r="V248" s="192">
        <f t="shared" si="41"/>
        <v>-2.2127733333333333</v>
      </c>
      <c r="W248" s="14"/>
    </row>
    <row r="249" spans="1:23" x14ac:dyDescent="0.35">
      <c r="A249" s="14">
        <v>241</v>
      </c>
      <c r="B249" s="64">
        <v>40934</v>
      </c>
      <c r="C249" s="74">
        <v>0.49093750000000003</v>
      </c>
      <c r="D249" s="74">
        <v>0.49313657407407407</v>
      </c>
      <c r="E249" s="66">
        <v>2972.01</v>
      </c>
      <c r="F249" s="67">
        <v>-1.2993333333333335</v>
      </c>
      <c r="G249" s="61">
        <v>2105.9899999999998</v>
      </c>
      <c r="H249" s="14">
        <v>1.65</v>
      </c>
      <c r="I249" s="62">
        <f t="shared" si="36"/>
        <v>1.4112175271487521</v>
      </c>
      <c r="J249" s="67">
        <f t="shared" si="42"/>
        <v>1.3990499999999999</v>
      </c>
      <c r="K249" s="66">
        <f t="shared" si="43"/>
        <v>2946.3853094999995</v>
      </c>
      <c r="L249" s="23">
        <f t="shared" si="37"/>
        <v>1.2167527148752244E-2</v>
      </c>
      <c r="M249" s="66">
        <f t="shared" si="38"/>
        <v>25.624690500000725</v>
      </c>
      <c r="N249" s="68">
        <f t="shared" si="44"/>
        <v>8.6969923510612484E-3</v>
      </c>
      <c r="O249" s="67"/>
      <c r="P249" s="67"/>
      <c r="T249" s="191">
        <f t="shared" si="39"/>
        <v>40934.492037037038</v>
      </c>
      <c r="U249" s="192">
        <f t="shared" si="40"/>
        <v>8.799999999999919E-3</v>
      </c>
      <c r="V249" s="192">
        <f t="shared" si="41"/>
        <v>-2.1438999999999999</v>
      </c>
      <c r="W249" s="14"/>
    </row>
    <row r="250" spans="1:23" x14ac:dyDescent="0.35">
      <c r="A250" s="14">
        <v>242</v>
      </c>
      <c r="B250" s="64">
        <v>40934</v>
      </c>
      <c r="C250" s="74">
        <v>0.49333333333333335</v>
      </c>
      <c r="D250" s="74">
        <v>0.49648148148148147</v>
      </c>
      <c r="E250" s="66">
        <v>2901.9</v>
      </c>
      <c r="F250" s="67">
        <v>-1.2886666666666666</v>
      </c>
      <c r="G250" s="61">
        <v>2108.7939999999999</v>
      </c>
      <c r="H250" s="14">
        <v>1.61</v>
      </c>
      <c r="I250" s="62">
        <f t="shared" si="36"/>
        <v>1.3760945829701716</v>
      </c>
      <c r="J250" s="67">
        <f t="shared" si="42"/>
        <v>1.3639700000000001</v>
      </c>
      <c r="K250" s="66">
        <f t="shared" si="43"/>
        <v>2876.33175218</v>
      </c>
      <c r="L250" s="23">
        <f t="shared" si="37"/>
        <v>1.2124582970171494E-2</v>
      </c>
      <c r="M250" s="66">
        <f t="shared" si="38"/>
        <v>25.568247820000124</v>
      </c>
      <c r="N250" s="68">
        <f t="shared" si="44"/>
        <v>8.889185957294982E-3</v>
      </c>
      <c r="O250" s="67"/>
      <c r="P250" s="67"/>
      <c r="T250" s="191">
        <f t="shared" si="39"/>
        <v>40934.494907407403</v>
      </c>
      <c r="U250" s="192">
        <f t="shared" si="40"/>
        <v>1.3466666666666738E-2</v>
      </c>
      <c r="V250" s="192">
        <f t="shared" si="41"/>
        <v>-2.0747533333333332</v>
      </c>
      <c r="W250" s="14"/>
    </row>
    <row r="251" spans="1:23" x14ac:dyDescent="0.35">
      <c r="A251" s="14">
        <v>243</v>
      </c>
      <c r="B251" s="64">
        <v>40934</v>
      </c>
      <c r="C251" s="74">
        <v>0.49659722222222219</v>
      </c>
      <c r="D251" s="74">
        <v>0.49990740740740741</v>
      </c>
      <c r="E251" s="66">
        <v>2794.27</v>
      </c>
      <c r="F251" s="67">
        <v>-1.278</v>
      </c>
      <c r="G251" s="61">
        <v>2111.598</v>
      </c>
      <c r="H251" s="14">
        <v>1.55</v>
      </c>
      <c r="I251" s="62">
        <f t="shared" si="36"/>
        <v>1.3232963850126775</v>
      </c>
      <c r="J251" s="67">
        <f t="shared" si="42"/>
        <v>1.31135</v>
      </c>
      <c r="K251" s="66">
        <f t="shared" si="43"/>
        <v>2769.0440373000001</v>
      </c>
      <c r="L251" s="23">
        <f t="shared" si="37"/>
        <v>1.194638501267753E-2</v>
      </c>
      <c r="M251" s="66">
        <f t="shared" si="38"/>
        <v>25.225962699999855</v>
      </c>
      <c r="N251" s="68">
        <f t="shared" si="44"/>
        <v>9.1099897149331099E-3</v>
      </c>
      <c r="O251" s="67"/>
      <c r="P251" s="67"/>
      <c r="T251" s="191">
        <f t="shared" si="39"/>
        <v>40934.498252314814</v>
      </c>
      <c r="U251" s="192">
        <f t="shared" si="40"/>
        <v>1.6133333333333555E-2</v>
      </c>
      <c r="V251" s="192">
        <f t="shared" si="41"/>
        <v>-1.9809000000000001</v>
      </c>
      <c r="W251" s="14"/>
    </row>
    <row r="252" spans="1:23" x14ac:dyDescent="0.35">
      <c r="A252" s="14">
        <v>244</v>
      </c>
      <c r="B252" s="64">
        <v>40934</v>
      </c>
      <c r="C252" s="74">
        <v>0.50002314814814819</v>
      </c>
      <c r="D252" s="74">
        <v>0.50284722222222222</v>
      </c>
      <c r="E252" s="66">
        <v>2506.15</v>
      </c>
      <c r="F252" s="67">
        <v>-1.2606666666666666</v>
      </c>
      <c r="G252" s="61">
        <v>2114.402</v>
      </c>
      <c r="H252" s="14">
        <v>1.46</v>
      </c>
      <c r="I252" s="62">
        <f t="shared" si="36"/>
        <v>1.1852760260347843</v>
      </c>
      <c r="J252" s="67">
        <f t="shared" si="42"/>
        <v>1.2324199999999998</v>
      </c>
      <c r="K252" s="66">
        <f t="shared" si="43"/>
        <v>2605.8313128399996</v>
      </c>
      <c r="L252" s="23">
        <f t="shared" si="37"/>
        <v>-4.7143973965215524E-2</v>
      </c>
      <c r="M252" s="66">
        <f t="shared" si="38"/>
        <v>-99.681312839999464</v>
      </c>
      <c r="N252" s="68">
        <f t="shared" si="44"/>
        <v>-3.8253171780087511E-2</v>
      </c>
      <c r="O252" s="67"/>
      <c r="P252" s="67"/>
      <c r="T252" s="191">
        <f t="shared" si="39"/>
        <v>40934.501435185186</v>
      </c>
      <c r="U252" s="192">
        <f t="shared" si="40"/>
        <v>1.9733333333333158E-2</v>
      </c>
      <c r="V252" s="192">
        <f t="shared" si="41"/>
        <v>-1.8405733333333332</v>
      </c>
      <c r="W252" s="14"/>
    </row>
    <row r="253" spans="1:23" x14ac:dyDescent="0.35">
      <c r="A253" s="14">
        <v>245</v>
      </c>
      <c r="B253" s="64">
        <v>40934</v>
      </c>
      <c r="C253" s="74">
        <v>0.50291666666666668</v>
      </c>
      <c r="D253" s="74">
        <v>0.50575231481481475</v>
      </c>
      <c r="E253" s="66">
        <v>2510.34</v>
      </c>
      <c r="F253" s="67">
        <v>-1.242</v>
      </c>
      <c r="G253" s="61">
        <v>2120.011</v>
      </c>
      <c r="H253" s="14">
        <v>1.38</v>
      </c>
      <c r="I253" s="62">
        <f t="shared" si="36"/>
        <v>1.1841164975087395</v>
      </c>
      <c r="J253" s="67">
        <f t="shared" si="42"/>
        <v>1.1622599999999998</v>
      </c>
      <c r="K253" s="66">
        <f t="shared" si="43"/>
        <v>2464.0039848599995</v>
      </c>
      <c r="L253" s="23">
        <f t="shared" si="37"/>
        <v>2.1856497508739636E-2</v>
      </c>
      <c r="M253" s="66">
        <f t="shared" si="38"/>
        <v>46.336015140000654</v>
      </c>
      <c r="N253" s="68">
        <f t="shared" si="44"/>
        <v>1.8805170537349349E-2</v>
      </c>
      <c r="O253" s="67"/>
      <c r="P253" s="67"/>
      <c r="T253" s="191">
        <f t="shared" si="39"/>
        <v>40934.504334490739</v>
      </c>
      <c r="U253" s="192">
        <f t="shared" si="40"/>
        <v>2.9600000000000071E-2</v>
      </c>
      <c r="V253" s="192">
        <f t="shared" si="41"/>
        <v>-1.7139599999999999</v>
      </c>
      <c r="W253" s="14"/>
    </row>
    <row r="254" spans="1:23" x14ac:dyDescent="0.35">
      <c r="A254" s="14">
        <v>246</v>
      </c>
      <c r="B254" s="64">
        <v>40934</v>
      </c>
      <c r="C254" s="74">
        <v>0.50583333333333336</v>
      </c>
      <c r="D254" s="74">
        <v>0.50940972222222225</v>
      </c>
      <c r="E254" s="66">
        <v>2287.75</v>
      </c>
      <c r="F254" s="67">
        <v>-1.2186666666666666</v>
      </c>
      <c r="G254" s="61">
        <v>2128.4229999999998</v>
      </c>
      <c r="H254" s="14">
        <v>1.27</v>
      </c>
      <c r="I254" s="62">
        <f t="shared" si="36"/>
        <v>1.0748568306206052</v>
      </c>
      <c r="J254" s="67">
        <f t="shared" si="42"/>
        <v>1.06579</v>
      </c>
      <c r="K254" s="66">
        <f t="shared" si="43"/>
        <v>2268.4519491699998</v>
      </c>
      <c r="L254" s="23">
        <f t="shared" si="37"/>
        <v>9.0668306206052041E-3</v>
      </c>
      <c r="M254" s="66">
        <f t="shared" si="38"/>
        <v>19.298050830000193</v>
      </c>
      <c r="N254" s="68">
        <f t="shared" si="44"/>
        <v>8.5071455170391084E-3</v>
      </c>
      <c r="O254" s="67"/>
      <c r="P254" s="67"/>
      <c r="T254" s="191">
        <f t="shared" si="39"/>
        <v>40934.50762152778</v>
      </c>
      <c r="U254" s="192">
        <f t="shared" si="40"/>
        <v>3.4133333333333349E-2</v>
      </c>
      <c r="V254" s="192">
        <f t="shared" si="41"/>
        <v>-1.5477066666666666</v>
      </c>
      <c r="W254" s="14"/>
    </row>
    <row r="255" spans="1:23" x14ac:dyDescent="0.35">
      <c r="A255" s="14">
        <v>247</v>
      </c>
      <c r="B255" s="64">
        <v>40934</v>
      </c>
      <c r="C255" s="74">
        <v>0.50949074074074074</v>
      </c>
      <c r="D255" s="74">
        <v>0.5131134259259259</v>
      </c>
      <c r="E255" s="66">
        <v>2080.36</v>
      </c>
      <c r="F255" s="67">
        <v>-1.19</v>
      </c>
      <c r="G255" s="61">
        <v>2136.8359999999998</v>
      </c>
      <c r="H255" s="14">
        <v>1.1499999999999999</v>
      </c>
      <c r="I255" s="62">
        <f t="shared" si="36"/>
        <v>0.97357026931407009</v>
      </c>
      <c r="J255" s="67">
        <f t="shared" si="42"/>
        <v>0.96054999999999979</v>
      </c>
      <c r="K255" s="66">
        <f t="shared" si="43"/>
        <v>2052.5378197999994</v>
      </c>
      <c r="L255" s="23">
        <f t="shared" si="37"/>
        <v>1.3020269314070299E-2</v>
      </c>
      <c r="M255" s="66">
        <f t="shared" si="38"/>
        <v>27.82218020000073</v>
      </c>
      <c r="N255" s="68">
        <f t="shared" si="44"/>
        <v>1.3555014641684772E-2</v>
      </c>
      <c r="O255" s="67"/>
      <c r="P255" s="67"/>
      <c r="T255" s="191">
        <f t="shared" si="39"/>
        <v>40934.511302083331</v>
      </c>
      <c r="U255" s="192">
        <f t="shared" si="40"/>
        <v>3.839999999999999E-2</v>
      </c>
      <c r="V255" s="192">
        <f t="shared" si="41"/>
        <v>-1.3684999999999998</v>
      </c>
      <c r="W255" s="14"/>
    </row>
    <row r="256" spans="1:23" x14ac:dyDescent="0.35">
      <c r="A256" s="14">
        <v>248</v>
      </c>
      <c r="B256" s="64">
        <v>40934</v>
      </c>
      <c r="C256" s="74">
        <v>0.5131944444444444</v>
      </c>
      <c r="D256" s="74">
        <v>0.51666666666666672</v>
      </c>
      <c r="E256" s="66">
        <v>1821.88</v>
      </c>
      <c r="F256" s="67">
        <v>-1.1299999999999999</v>
      </c>
      <c r="G256" s="61">
        <v>2153.6619999999998</v>
      </c>
      <c r="H256" s="14">
        <v>1.01</v>
      </c>
      <c r="I256" s="62">
        <f t="shared" si="36"/>
        <v>0.84594518545621378</v>
      </c>
      <c r="J256" s="67">
        <f t="shared" si="42"/>
        <v>0.83777000000000001</v>
      </c>
      <c r="K256" s="66">
        <f t="shared" si="43"/>
        <v>1804.2734137399998</v>
      </c>
      <c r="L256" s="23">
        <f t="shared" si="37"/>
        <v>8.1751854562137627E-3</v>
      </c>
      <c r="M256" s="66">
        <f t="shared" si="38"/>
        <v>17.606586260000313</v>
      </c>
      <c r="N256" s="68">
        <f t="shared" si="44"/>
        <v>9.7582695205292568E-3</v>
      </c>
      <c r="O256" s="67"/>
      <c r="P256" s="67"/>
      <c r="T256" s="191">
        <f t="shared" si="39"/>
        <v>40934.514930555553</v>
      </c>
      <c r="U256" s="192">
        <f t="shared" si="40"/>
        <v>4.373333333333318E-2</v>
      </c>
      <c r="V256" s="192">
        <f t="shared" si="41"/>
        <v>-1.1413</v>
      </c>
      <c r="W256" s="14"/>
    </row>
    <row r="257" spans="1:23" x14ac:dyDescent="0.35">
      <c r="A257" s="14">
        <v>249</v>
      </c>
      <c r="B257" s="64">
        <v>40934</v>
      </c>
      <c r="C257" s="74">
        <v>0.51674768518518521</v>
      </c>
      <c r="D257" s="74">
        <v>0.51976851851851846</v>
      </c>
      <c r="E257" s="66">
        <v>1498.23</v>
      </c>
      <c r="F257" s="67">
        <v>-1.0900000000000001</v>
      </c>
      <c r="G257" s="61">
        <v>2164.88</v>
      </c>
      <c r="H257" s="14">
        <v>0.84</v>
      </c>
      <c r="I257" s="62">
        <f t="shared" si="36"/>
        <v>0.69206145375263295</v>
      </c>
      <c r="J257" s="67">
        <f t="shared" si="42"/>
        <v>0.68867999999999996</v>
      </c>
      <c r="K257" s="66">
        <f t="shared" si="43"/>
        <v>1490.9095583999999</v>
      </c>
      <c r="L257" s="23">
        <f t="shared" si="37"/>
        <v>3.3814537526329902E-3</v>
      </c>
      <c r="M257" s="66">
        <f t="shared" si="38"/>
        <v>7.3204416000000947</v>
      </c>
      <c r="N257" s="68">
        <f t="shared" si="44"/>
        <v>4.9100507530826865E-3</v>
      </c>
      <c r="O257" s="67"/>
      <c r="P257" s="67"/>
      <c r="T257" s="191">
        <f t="shared" si="39"/>
        <v>40934.518258101853</v>
      </c>
      <c r="U257" s="192">
        <f t="shared" si="40"/>
        <v>4.6000000000000263E-2</v>
      </c>
      <c r="V257" s="192">
        <f t="shared" si="41"/>
        <v>-0.91560000000000008</v>
      </c>
      <c r="W257" s="14"/>
    </row>
    <row r="258" spans="1:23" x14ac:dyDescent="0.35">
      <c r="A258" s="14">
        <v>250</v>
      </c>
      <c r="B258" s="64">
        <v>40934</v>
      </c>
      <c r="C258" s="74">
        <v>0.51986111111111111</v>
      </c>
      <c r="D258" s="74">
        <v>0.52281250000000001</v>
      </c>
      <c r="E258" s="66">
        <v>1130.97</v>
      </c>
      <c r="F258" s="67">
        <v>-1.05</v>
      </c>
      <c r="G258" s="61">
        <v>2176.098</v>
      </c>
      <c r="H258" s="14">
        <v>0.6</v>
      </c>
      <c r="I258" s="62">
        <f t="shared" si="36"/>
        <v>0.51972383596694638</v>
      </c>
      <c r="J258" s="67">
        <f t="shared" si="42"/>
        <v>0.47820000000000001</v>
      </c>
      <c r="K258" s="66">
        <f t="shared" si="43"/>
        <v>1040.6100636000001</v>
      </c>
      <c r="L258" s="23">
        <f t="shared" si="37"/>
        <v>4.1523835966946365E-2</v>
      </c>
      <c r="M258" s="66">
        <f t="shared" si="38"/>
        <v>90.359936399999924</v>
      </c>
      <c r="N258" s="68">
        <f t="shared" si="44"/>
        <v>8.683361766404496E-2</v>
      </c>
      <c r="O258" s="67"/>
      <c r="P258" s="67"/>
      <c r="T258" s="191">
        <f t="shared" si="39"/>
        <v>40934.521336805556</v>
      </c>
      <c r="U258" s="192">
        <f t="shared" si="40"/>
        <v>3.9999999999999813E-2</v>
      </c>
      <c r="V258" s="192">
        <f t="shared" si="41"/>
        <v>-0.63</v>
      </c>
      <c r="W258" s="14"/>
    </row>
    <row r="259" spans="1:23" x14ac:dyDescent="0.35">
      <c r="A259" s="14">
        <v>251</v>
      </c>
      <c r="B259" s="64">
        <v>40934</v>
      </c>
      <c r="C259" s="74">
        <v>0.52290509259259255</v>
      </c>
      <c r="D259" s="74">
        <v>0.52563657407407405</v>
      </c>
      <c r="E259" s="66">
        <v>766.89499999999998</v>
      </c>
      <c r="F259" s="67">
        <v>-1</v>
      </c>
      <c r="G259" s="61">
        <v>2190.1210000000001</v>
      </c>
      <c r="H259" s="14">
        <v>0.44</v>
      </c>
      <c r="I259" s="62">
        <f t="shared" si="36"/>
        <v>0.35016101850080428</v>
      </c>
      <c r="J259" s="67">
        <f t="shared" si="42"/>
        <v>0.33788000000000001</v>
      </c>
      <c r="K259" s="66">
        <f t="shared" si="43"/>
        <v>739.9980834800001</v>
      </c>
      <c r="L259" s="23">
        <f t="shared" si="37"/>
        <v>1.2281018500804264E-2</v>
      </c>
      <c r="M259" s="66">
        <f t="shared" si="38"/>
        <v>26.896916519999877</v>
      </c>
      <c r="N259" s="68">
        <f t="shared" si="44"/>
        <v>3.6347278622008511E-2</v>
      </c>
      <c r="O259" s="67"/>
      <c r="P259" s="67"/>
      <c r="T259" s="191">
        <f t="shared" si="39"/>
        <v>40934.524270833332</v>
      </c>
      <c r="U259" s="192">
        <f t="shared" si="40"/>
        <v>3.9066666666666583E-2</v>
      </c>
      <c r="V259" s="192">
        <f t="shared" si="41"/>
        <v>-0.44</v>
      </c>
      <c r="W259" s="14"/>
    </row>
    <row r="260" spans="1:23" x14ac:dyDescent="0.35">
      <c r="A260" s="14">
        <v>252</v>
      </c>
      <c r="B260" s="64">
        <v>40934</v>
      </c>
      <c r="C260" s="74">
        <v>0.52571759259259265</v>
      </c>
      <c r="D260" s="74">
        <v>0.52813657407407411</v>
      </c>
      <c r="E260" s="66">
        <v>335.80700000000002</v>
      </c>
      <c r="F260" s="67">
        <v>-0.96000000000000008</v>
      </c>
      <c r="G260" s="61">
        <v>2198.5360000000001</v>
      </c>
      <c r="H260" s="14">
        <v>0.23</v>
      </c>
      <c r="I260" s="62">
        <f t="shared" si="36"/>
        <v>0.15274118777222662</v>
      </c>
      <c r="J260" s="67">
        <f t="shared" si="42"/>
        <v>0.15371000000000001</v>
      </c>
      <c r="K260" s="66">
        <f t="shared" si="43"/>
        <v>337.93696856000003</v>
      </c>
      <c r="L260" s="23">
        <f t="shared" si="37"/>
        <v>-9.6881222777339682E-4</v>
      </c>
      <c r="M260" s="66">
        <f t="shared" si="38"/>
        <v>-2.1299685600000089</v>
      </c>
      <c r="N260" s="68">
        <f t="shared" si="44"/>
        <v>-6.3028575094229069E-3</v>
      </c>
      <c r="O260" s="67"/>
      <c r="P260" s="67"/>
      <c r="T260" s="191">
        <f t="shared" si="39"/>
        <v>40934.526927083338</v>
      </c>
      <c r="U260" s="192">
        <f t="shared" si="40"/>
        <v>3.4266666666666667E-2</v>
      </c>
      <c r="V260" s="192">
        <f t="shared" si="41"/>
        <v>-0.22080000000000002</v>
      </c>
      <c r="W260" s="14"/>
    </row>
    <row r="261" spans="1:23" x14ac:dyDescent="0.35">
      <c r="A261" s="14">
        <v>253</v>
      </c>
      <c r="B261" s="64">
        <v>40934</v>
      </c>
      <c r="C261" s="74">
        <v>0.52834490740740747</v>
      </c>
      <c r="D261" s="74">
        <v>0.53085648148148146</v>
      </c>
      <c r="E261" s="66">
        <v>-121.623</v>
      </c>
      <c r="F261" s="67">
        <v>-0.93</v>
      </c>
      <c r="G261" s="61">
        <v>2209.7550000000001</v>
      </c>
      <c r="H261" s="14">
        <v>0.03</v>
      </c>
      <c r="I261" s="62">
        <f t="shared" si="36"/>
        <v>-5.5039133297582761E-2</v>
      </c>
      <c r="J261" s="67">
        <f t="shared" si="42"/>
        <v>-2.1690000000000001E-2</v>
      </c>
      <c r="K261" s="66">
        <f t="shared" si="43"/>
        <v>-47.929585950000003</v>
      </c>
      <c r="L261" s="23">
        <f t="shared" si="37"/>
        <v>-3.334913329758276E-2</v>
      </c>
      <c r="M261" s="66">
        <f t="shared" si="38"/>
        <v>-73.693414050000001</v>
      </c>
      <c r="N261" s="68">
        <f t="shared" si="44"/>
        <v>1.5375349606999891</v>
      </c>
      <c r="O261" s="67"/>
      <c r="P261" s="67"/>
      <c r="T261" s="191">
        <f t="shared" si="39"/>
        <v>40934.529600694441</v>
      </c>
      <c r="U261" s="192">
        <f t="shared" si="40"/>
        <v>2.8533333333333299E-2</v>
      </c>
      <c r="V261" s="192">
        <f t="shared" si="41"/>
        <v>-2.7900000000000001E-2</v>
      </c>
      <c r="W261" s="14"/>
    </row>
    <row r="262" spans="1:23" x14ac:dyDescent="0.35">
      <c r="A262" s="14">
        <v>254</v>
      </c>
      <c r="B262" s="64">
        <v>40934</v>
      </c>
      <c r="C262" s="74">
        <v>0.53091435185185187</v>
      </c>
      <c r="D262" s="74">
        <v>0.53300925925925924</v>
      </c>
      <c r="E262" s="66">
        <v>-471.73200000000003</v>
      </c>
      <c r="F262" s="67">
        <v>-0.89466666666666672</v>
      </c>
      <c r="G262" s="61">
        <v>2218.1689999999999</v>
      </c>
      <c r="H262" s="14">
        <v>-0.25</v>
      </c>
      <c r="I262" s="62">
        <f t="shared" si="36"/>
        <v>-0.21266729451182487</v>
      </c>
      <c r="J262" s="67">
        <f t="shared" si="42"/>
        <v>-0.26724999999999999</v>
      </c>
      <c r="K262" s="66">
        <f t="shared" si="43"/>
        <v>-592.80566524999995</v>
      </c>
      <c r="L262" s="23">
        <f t="shared" si="37"/>
        <v>5.4582705488175121E-2</v>
      </c>
      <c r="M262" s="66">
        <f t="shared" si="38"/>
        <v>121.07366524999992</v>
      </c>
      <c r="N262" s="68">
        <f t="shared" si="44"/>
        <v>-0.20423837413723153</v>
      </c>
      <c r="O262" s="67"/>
      <c r="P262" s="67"/>
      <c r="T262" s="191">
        <f t="shared" si="39"/>
        <v>40934.531961805558</v>
      </c>
      <c r="U262" s="192">
        <f t="shared" si="40"/>
        <v>2.6933333333333476E-2</v>
      </c>
      <c r="V262" s="192">
        <f t="shared" si="41"/>
        <v>0.22366666666666668</v>
      </c>
      <c r="W262" s="14"/>
    </row>
    <row r="263" spans="1:23" x14ac:dyDescent="0.35">
      <c r="A263" s="14">
        <v>255</v>
      </c>
      <c r="B263" s="64">
        <v>40934</v>
      </c>
      <c r="C263" s="74">
        <v>0.53307870370370369</v>
      </c>
      <c r="D263" s="74">
        <v>0.53547453703703707</v>
      </c>
      <c r="E263" s="66">
        <v>-869.71299999999997</v>
      </c>
      <c r="F263" s="67">
        <v>-0.87866666666666671</v>
      </c>
      <c r="G263" s="61">
        <v>2223.779</v>
      </c>
      <c r="H263" s="14">
        <v>-0.45</v>
      </c>
      <c r="I263" s="62">
        <f t="shared" si="36"/>
        <v>-0.39109686708976027</v>
      </c>
      <c r="J263" s="67">
        <f t="shared" si="42"/>
        <v>-0.44264999999999999</v>
      </c>
      <c r="K263" s="66">
        <f t="shared" si="43"/>
        <v>-984.35577434999993</v>
      </c>
      <c r="L263" s="23">
        <f t="shared" si="37"/>
        <v>5.1553132910239718E-2</v>
      </c>
      <c r="M263" s="66">
        <f t="shared" si="38"/>
        <v>114.64277434999997</v>
      </c>
      <c r="N263" s="68">
        <f t="shared" si="44"/>
        <v>-0.11646477557944136</v>
      </c>
      <c r="O263" s="67"/>
      <c r="P263" s="67"/>
      <c r="T263" s="191">
        <f t="shared" si="39"/>
        <v>40934.534276620368</v>
      </c>
      <c r="U263" s="192">
        <f t="shared" si="40"/>
        <v>2.5199999999999889E-2</v>
      </c>
      <c r="V263" s="192">
        <f t="shared" si="41"/>
        <v>0.39540000000000003</v>
      </c>
      <c r="W263" s="14"/>
    </row>
    <row r="264" spans="1:23" x14ac:dyDescent="0.35">
      <c r="A264" s="14">
        <v>256</v>
      </c>
      <c r="B264" s="64">
        <v>40934</v>
      </c>
      <c r="C264" s="74">
        <v>0.5355671296296296</v>
      </c>
      <c r="D264" s="74">
        <v>0.53785879629629629</v>
      </c>
      <c r="E264" s="66">
        <v>-1278.24</v>
      </c>
      <c r="F264" s="67">
        <v>-0.85733333333333339</v>
      </c>
      <c r="G264" s="61">
        <v>2229.39</v>
      </c>
      <c r="H264" s="14">
        <v>-0.66</v>
      </c>
      <c r="I264" s="62">
        <f t="shared" si="36"/>
        <v>-0.57335863173334412</v>
      </c>
      <c r="J264" s="67">
        <f t="shared" si="42"/>
        <v>-0.62682000000000004</v>
      </c>
      <c r="K264" s="66">
        <f t="shared" si="43"/>
        <v>-1397.4262398000001</v>
      </c>
      <c r="L264" s="23">
        <f t="shared" si="37"/>
        <v>5.3461368266655929E-2</v>
      </c>
      <c r="M264" s="66">
        <f t="shared" si="38"/>
        <v>119.18623980000007</v>
      </c>
      <c r="N264" s="68">
        <f t="shared" si="44"/>
        <v>-8.528982525550545E-2</v>
      </c>
      <c r="O264" s="67"/>
      <c r="P264" s="67"/>
      <c r="T264" s="191">
        <f t="shared" si="39"/>
        <v>40934.536712962959</v>
      </c>
      <c r="U264" s="192">
        <f t="shared" si="40"/>
        <v>2.7733333333333277E-2</v>
      </c>
      <c r="V264" s="192">
        <f t="shared" si="41"/>
        <v>0.56584000000000012</v>
      </c>
      <c r="W264" s="14"/>
    </row>
    <row r="265" spans="1:23" x14ac:dyDescent="0.35">
      <c r="A265" s="14">
        <v>257</v>
      </c>
      <c r="B265" s="64">
        <v>40934</v>
      </c>
      <c r="C265" s="74">
        <v>0.53954861111111108</v>
      </c>
      <c r="D265" s="74">
        <v>0.54212962962962963</v>
      </c>
      <c r="E265" s="66">
        <v>-1785.14</v>
      </c>
      <c r="F265" s="67">
        <v>-0.82533333333333336</v>
      </c>
      <c r="G265" s="61">
        <v>2237.8200000000002</v>
      </c>
      <c r="H265" s="14">
        <v>-0.96</v>
      </c>
      <c r="I265" s="62">
        <f t="shared" si="36"/>
        <v>-0.79771384651133692</v>
      </c>
      <c r="J265" s="67">
        <f t="shared" si="42"/>
        <v>-0.88992000000000004</v>
      </c>
      <c r="K265" s="66">
        <f t="shared" si="43"/>
        <v>-1991.4807744000002</v>
      </c>
      <c r="L265" s="23">
        <f t="shared" si="37"/>
        <v>9.2206153488663123E-2</v>
      </c>
      <c r="M265" s="66">
        <f t="shared" si="38"/>
        <v>206.3407744000001</v>
      </c>
      <c r="N265" s="68">
        <f t="shared" si="44"/>
        <v>-0.10361173306439131</v>
      </c>
      <c r="O265" s="67"/>
      <c r="P265" s="67"/>
      <c r="T265" s="191">
        <f t="shared" si="39"/>
        <v>40934.540839120367</v>
      </c>
      <c r="U265" s="192">
        <f t="shared" si="40"/>
        <v>2.9333333333333433E-2</v>
      </c>
      <c r="V265" s="192">
        <f t="shared" si="41"/>
        <v>0.79232000000000002</v>
      </c>
      <c r="W265" s="14"/>
    </row>
    <row r="266" spans="1:23" x14ac:dyDescent="0.35">
      <c r="A266" s="14">
        <v>258</v>
      </c>
      <c r="B266" s="64">
        <v>40934</v>
      </c>
      <c r="C266" s="74">
        <v>0.54221064814814812</v>
      </c>
      <c r="D266" s="74">
        <v>0.54476851851851849</v>
      </c>
      <c r="E266" s="66">
        <v>-2022.1</v>
      </c>
      <c r="F266" s="67">
        <v>-0.80400000000000005</v>
      </c>
      <c r="G266" s="61">
        <v>2243.4409999999998</v>
      </c>
      <c r="H266" s="14">
        <v>-1.06</v>
      </c>
      <c r="I266" s="62">
        <f t="shared" si="36"/>
        <v>-0.90133861331766696</v>
      </c>
      <c r="J266" s="67">
        <f t="shared" si="42"/>
        <v>-0.97762000000000004</v>
      </c>
      <c r="K266" s="66">
        <f t="shared" si="43"/>
        <v>-2193.2327904200001</v>
      </c>
      <c r="L266" s="23">
        <f t="shared" si="37"/>
        <v>7.6281386682333086E-2</v>
      </c>
      <c r="M266" s="66">
        <f t="shared" si="38"/>
        <v>171.13279042000022</v>
      </c>
      <c r="N266" s="68">
        <f t="shared" si="44"/>
        <v>-7.8027645386073499E-2</v>
      </c>
      <c r="O266" s="67"/>
      <c r="P266" s="67"/>
      <c r="T266" s="191">
        <f t="shared" si="39"/>
        <v>40934.543489583331</v>
      </c>
      <c r="U266" s="192">
        <f t="shared" si="40"/>
        <v>2.9866666666666597E-2</v>
      </c>
      <c r="V266" s="192">
        <f t="shared" si="41"/>
        <v>0.85224000000000011</v>
      </c>
      <c r="W266" s="14"/>
    </row>
    <row r="267" spans="1:23" x14ac:dyDescent="0.35">
      <c r="A267" s="14">
        <v>259</v>
      </c>
      <c r="B267" s="64">
        <v>40934</v>
      </c>
      <c r="C267" s="74">
        <v>0.54598379629629623</v>
      </c>
      <c r="D267" s="74">
        <v>0.5482407407407407</v>
      </c>
      <c r="E267" s="66">
        <v>-2284.0500000000002</v>
      </c>
      <c r="F267" s="67">
        <v>-0.75600000000000001</v>
      </c>
      <c r="G267" s="61">
        <v>2257.5039999999999</v>
      </c>
      <c r="H267" s="14">
        <v>-1.1200000000000001</v>
      </c>
      <c r="I267" s="62">
        <f t="shared" si="36"/>
        <v>-1.0117590046352078</v>
      </c>
      <c r="J267" s="67">
        <f t="shared" si="42"/>
        <v>-1.03024</v>
      </c>
      <c r="K267" s="66">
        <f t="shared" si="43"/>
        <v>-2325.7709209599998</v>
      </c>
      <c r="L267" s="23">
        <f t="shared" si="37"/>
        <v>1.8480995364792197E-2</v>
      </c>
      <c r="M267" s="66">
        <f t="shared" si="38"/>
        <v>41.720920959999603</v>
      </c>
      <c r="N267" s="68">
        <f t="shared" si="44"/>
        <v>-1.793853409379571E-2</v>
      </c>
      <c r="O267" s="67"/>
      <c r="P267" s="67"/>
      <c r="T267" s="191">
        <f t="shared" si="39"/>
        <v>40934.547112268519</v>
      </c>
      <c r="U267" s="192">
        <f t="shared" si="40"/>
        <v>2.9466666666666752E-2</v>
      </c>
      <c r="V267" s="192">
        <f t="shared" si="41"/>
        <v>0.84672000000000014</v>
      </c>
      <c r="W267" s="14"/>
    </row>
    <row r="268" spans="1:23" x14ac:dyDescent="0.35">
      <c r="A268" s="14">
        <v>260</v>
      </c>
      <c r="B268" s="64">
        <v>40934</v>
      </c>
      <c r="C268" s="74">
        <v>0.54840277777777779</v>
      </c>
      <c r="D268" s="74">
        <v>0.55052083333333335</v>
      </c>
      <c r="E268" s="66">
        <v>-2351.02</v>
      </c>
      <c r="F268" s="67">
        <v>-0.73199999999999998</v>
      </c>
      <c r="G268" s="61">
        <v>2263.134</v>
      </c>
      <c r="H268" s="14">
        <v>-1.27</v>
      </c>
      <c r="I268" s="62">
        <f t="shared" si="36"/>
        <v>-1.0388337588494538</v>
      </c>
      <c r="J268" s="67">
        <f t="shared" si="42"/>
        <v>-1.1617900000000001</v>
      </c>
      <c r="K268" s="66">
        <f t="shared" si="43"/>
        <v>-2629.2864498600002</v>
      </c>
      <c r="L268" s="23">
        <f t="shared" si="37"/>
        <v>0.12295624115054626</v>
      </c>
      <c r="M268" s="66">
        <f t="shared" si="38"/>
        <v>278.26644986000019</v>
      </c>
      <c r="N268" s="68">
        <f t="shared" si="44"/>
        <v>-0.1058334476545212</v>
      </c>
      <c r="O268" s="67"/>
      <c r="P268" s="67"/>
      <c r="T268" s="191">
        <f t="shared" si="39"/>
        <v>40934.549461805553</v>
      </c>
      <c r="U268" s="192">
        <f t="shared" si="40"/>
        <v>3.1066666666666798E-2</v>
      </c>
      <c r="V268" s="192">
        <f t="shared" si="41"/>
        <v>0.92964000000000002</v>
      </c>
      <c r="W268" s="14"/>
    </row>
    <row r="269" spans="1:23" x14ac:dyDescent="0.35">
      <c r="A269" s="14">
        <v>261</v>
      </c>
      <c r="B269" s="64">
        <v>40934</v>
      </c>
      <c r="C269" s="74">
        <v>0.55060185185185184</v>
      </c>
      <c r="D269" s="74">
        <v>0.55325231481481485</v>
      </c>
      <c r="E269" s="66">
        <v>-2680.04</v>
      </c>
      <c r="F269" s="67">
        <v>-0.70799999999999996</v>
      </c>
      <c r="G269" s="61">
        <v>2271.5810000000001</v>
      </c>
      <c r="H269" s="14">
        <v>-1.35</v>
      </c>
      <c r="I269" s="62">
        <f t="shared" si="36"/>
        <v>-1.1798126503083095</v>
      </c>
      <c r="J269" s="67">
        <f t="shared" si="42"/>
        <v>-1.2319500000000001</v>
      </c>
      <c r="K269" s="66">
        <f t="shared" si="43"/>
        <v>-2798.4742129500005</v>
      </c>
      <c r="L269" s="23">
        <f t="shared" si="37"/>
        <v>5.2137349691690593E-2</v>
      </c>
      <c r="M269" s="66">
        <f t="shared" si="38"/>
        <v>118.43421295000053</v>
      </c>
      <c r="N269" s="68">
        <f t="shared" si="44"/>
        <v>-4.2320994919997343E-2</v>
      </c>
      <c r="O269" s="67"/>
      <c r="P269" s="67"/>
      <c r="T269" s="191">
        <f t="shared" si="39"/>
        <v>40934.551927083332</v>
      </c>
      <c r="U269" s="192">
        <f t="shared" si="40"/>
        <v>2.5866666666666593E-2</v>
      </c>
      <c r="V269" s="192">
        <f t="shared" si="41"/>
        <v>0.95579999999999998</v>
      </c>
      <c r="W269" s="14"/>
    </row>
    <row r="270" spans="1:23" x14ac:dyDescent="0.35">
      <c r="A270" s="14">
        <v>262</v>
      </c>
      <c r="B270" s="64">
        <v>40934</v>
      </c>
      <c r="C270" s="74">
        <v>0.55333333333333334</v>
      </c>
      <c r="D270" s="74">
        <v>0.55564814814814811</v>
      </c>
      <c r="E270" s="66">
        <v>-2670.13</v>
      </c>
      <c r="F270" s="67">
        <v>-0.67799999999999994</v>
      </c>
      <c r="G270" s="61">
        <v>2280.0340000000001</v>
      </c>
      <c r="H270" s="14">
        <v>-1.39</v>
      </c>
      <c r="I270" s="62">
        <f t="shared" si="36"/>
        <v>-1.1710921854674097</v>
      </c>
      <c r="J270" s="67">
        <f t="shared" si="42"/>
        <v>-1.2670299999999999</v>
      </c>
      <c r="K270" s="66">
        <f t="shared" si="43"/>
        <v>-2888.8714790199997</v>
      </c>
      <c r="L270" s="23">
        <f t="shared" si="37"/>
        <v>9.5937814532590204E-2</v>
      </c>
      <c r="M270" s="66">
        <f t="shared" si="38"/>
        <v>218.74147901999959</v>
      </c>
      <c r="N270" s="68">
        <f t="shared" si="44"/>
        <v>-7.571866059413758E-2</v>
      </c>
      <c r="O270" s="67"/>
      <c r="P270" s="67"/>
      <c r="T270" s="191">
        <f t="shared" si="39"/>
        <v>40934.554490740746</v>
      </c>
      <c r="U270" s="192">
        <f t="shared" si="40"/>
        <v>2.6933333333333365E-2</v>
      </c>
      <c r="V270" s="192">
        <f t="shared" si="41"/>
        <v>0.94241999999999981</v>
      </c>
      <c r="W270" s="14"/>
    </row>
    <row r="271" spans="1:23" x14ac:dyDescent="0.35">
      <c r="A271" s="14">
        <v>263</v>
      </c>
      <c r="B271" s="64">
        <v>40934</v>
      </c>
      <c r="C271" s="74">
        <v>0.55570601851851853</v>
      </c>
      <c r="D271" s="74">
        <v>0.55800925925925926</v>
      </c>
      <c r="E271" s="66">
        <v>-2751.54</v>
      </c>
      <c r="F271" s="67">
        <v>-0.64866666666666661</v>
      </c>
      <c r="G271" s="61">
        <v>2288.4920000000002</v>
      </c>
      <c r="H271" s="14">
        <v>-1.49</v>
      </c>
      <c r="I271" s="62">
        <f t="shared" si="36"/>
        <v>-1.2023376092203948</v>
      </c>
      <c r="J271" s="67">
        <f t="shared" si="42"/>
        <v>-1.35473</v>
      </c>
      <c r="K271" s="66">
        <f t="shared" si="43"/>
        <v>-3100.2887671600001</v>
      </c>
      <c r="L271" s="23">
        <f t="shared" si="37"/>
        <v>0.1523923907796052</v>
      </c>
      <c r="M271" s="66">
        <f t="shared" si="38"/>
        <v>348.74876716000017</v>
      </c>
      <c r="N271" s="68">
        <f t="shared" si="44"/>
        <v>-0.11248912386940951</v>
      </c>
      <c r="O271" s="67"/>
      <c r="P271" s="67"/>
      <c r="T271" s="191">
        <f t="shared" si="39"/>
        <v>40934.556857638891</v>
      </c>
      <c r="U271" s="192">
        <f t="shared" si="40"/>
        <v>3.0266666666666664E-2</v>
      </c>
      <c r="V271" s="192">
        <f t="shared" si="41"/>
        <v>0.96651333333333322</v>
      </c>
      <c r="W271" s="14"/>
    </row>
    <row r="272" spans="1:23" x14ac:dyDescent="0.35">
      <c r="A272" s="14">
        <v>264</v>
      </c>
      <c r="B272" s="64">
        <v>40934</v>
      </c>
      <c r="C272" s="74">
        <v>0.55810185185185179</v>
      </c>
      <c r="D272" s="74">
        <v>0.56052083333333336</v>
      </c>
      <c r="E272" s="66">
        <v>-2875.11</v>
      </c>
      <c r="F272" s="67">
        <v>-0.62666666666666659</v>
      </c>
      <c r="G272" s="61">
        <v>2294.1320000000001</v>
      </c>
      <c r="H272" s="14">
        <v>-1.4</v>
      </c>
      <c r="I272" s="62">
        <f t="shared" si="36"/>
        <v>-1.2532452361067279</v>
      </c>
      <c r="J272" s="67">
        <f t="shared" si="42"/>
        <v>-1.2758</v>
      </c>
      <c r="K272" s="66">
        <f t="shared" si="43"/>
        <v>-2926.8536056000003</v>
      </c>
      <c r="L272" s="23">
        <f t="shared" si="37"/>
        <v>2.2554763893272156E-2</v>
      </c>
      <c r="M272" s="66">
        <f t="shared" si="38"/>
        <v>51.743605600000137</v>
      </c>
      <c r="N272" s="68">
        <f t="shared" si="44"/>
        <v>-1.767891824210073E-2</v>
      </c>
      <c r="O272" s="67"/>
      <c r="P272" s="67"/>
      <c r="T272" s="191">
        <f t="shared" si="39"/>
        <v>40934.559311342593</v>
      </c>
      <c r="U272" s="192">
        <f t="shared" si="40"/>
        <v>3.0933333333333257E-2</v>
      </c>
      <c r="V272" s="192">
        <f t="shared" si="41"/>
        <v>0.87733333333333319</v>
      </c>
      <c r="W272" s="14"/>
    </row>
    <row r="273" spans="1:23" x14ac:dyDescent="0.35">
      <c r="A273" s="14">
        <v>265</v>
      </c>
      <c r="B273" s="64">
        <v>40934</v>
      </c>
      <c r="C273" s="74">
        <v>0.56056712962962962</v>
      </c>
      <c r="D273" s="74">
        <v>0.56303240740740745</v>
      </c>
      <c r="E273" s="66">
        <v>-2930.42</v>
      </c>
      <c r="F273" s="67">
        <v>-0.59733333333333327</v>
      </c>
      <c r="G273" s="61">
        <v>2302.5920000000001</v>
      </c>
      <c r="H273" s="14">
        <v>-1.47</v>
      </c>
      <c r="I273" s="62">
        <f t="shared" si="36"/>
        <v>-1.272661418088832</v>
      </c>
      <c r="J273" s="67">
        <f t="shared" si="42"/>
        <v>-1.3371900000000001</v>
      </c>
      <c r="K273" s="66">
        <f t="shared" si="43"/>
        <v>-3079.0029964800005</v>
      </c>
      <c r="L273" s="23">
        <f t="shared" si="37"/>
        <v>6.4528581911168059E-2</v>
      </c>
      <c r="M273" s="66">
        <f t="shared" si="38"/>
        <v>148.58299648000047</v>
      </c>
      <c r="N273" s="68">
        <f t="shared" si="44"/>
        <v>-4.8256853484671687E-2</v>
      </c>
      <c r="O273" s="67"/>
      <c r="P273" s="67"/>
      <c r="T273" s="191">
        <f t="shared" si="39"/>
        <v>40934.561799768519</v>
      </c>
      <c r="U273" s="192">
        <f t="shared" si="40"/>
        <v>3.0400000000000094E-2</v>
      </c>
      <c r="V273" s="192">
        <f t="shared" si="41"/>
        <v>0.87807999999999986</v>
      </c>
      <c r="W273" s="14"/>
    </row>
    <row r="274" spans="1:23" x14ac:dyDescent="0.35">
      <c r="A274" s="14">
        <v>266</v>
      </c>
      <c r="B274" s="64">
        <v>40934</v>
      </c>
      <c r="C274" s="74">
        <v>0.56457175925925929</v>
      </c>
      <c r="D274" s="74">
        <v>0.56743055555555555</v>
      </c>
      <c r="E274" s="66">
        <v>-3083.73</v>
      </c>
      <c r="F274" s="67">
        <v>-0.55666666666666664</v>
      </c>
      <c r="G274" s="61">
        <v>2313.8719999999998</v>
      </c>
      <c r="H274" s="14">
        <v>-1.48</v>
      </c>
      <c r="I274" s="62">
        <f t="shared" si="36"/>
        <v>-1.3327141691502382</v>
      </c>
      <c r="J274" s="67">
        <f t="shared" si="42"/>
        <v>-1.34596</v>
      </c>
      <c r="K274" s="66">
        <f t="shared" si="43"/>
        <v>-3114.3791571199999</v>
      </c>
      <c r="L274" s="23">
        <f t="shared" si="37"/>
        <v>1.324583084976183E-2</v>
      </c>
      <c r="M274" s="66">
        <f t="shared" si="38"/>
        <v>30.649157119999927</v>
      </c>
      <c r="N274" s="68">
        <f t="shared" si="44"/>
        <v>-9.8411771893382807E-3</v>
      </c>
      <c r="O274" s="67"/>
      <c r="P274" s="67"/>
      <c r="T274" s="191">
        <f t="shared" si="39"/>
        <v>40934.566001157407</v>
      </c>
      <c r="U274" s="192">
        <f t="shared" si="40"/>
        <v>2.9733333333333278E-2</v>
      </c>
      <c r="V274" s="192">
        <f t="shared" si="41"/>
        <v>0.82386666666666664</v>
      </c>
      <c r="W274" s="14"/>
    </row>
    <row r="275" spans="1:23" x14ac:dyDescent="0.35">
      <c r="A275" s="14">
        <v>267</v>
      </c>
      <c r="B275" s="64">
        <v>40934</v>
      </c>
      <c r="C275" s="74">
        <v>0.56753472222222223</v>
      </c>
      <c r="D275" s="74">
        <v>0.57130787037037034</v>
      </c>
      <c r="E275" s="66">
        <v>-3115.98</v>
      </c>
      <c r="F275" s="67">
        <v>-0.52333333333333332</v>
      </c>
      <c r="G275" s="61">
        <v>2322.3319999999999</v>
      </c>
      <c r="H275" s="14">
        <v>-1.54</v>
      </c>
      <c r="I275" s="62">
        <f t="shared" si="36"/>
        <v>-1.3417461413785798</v>
      </c>
      <c r="J275" s="67">
        <f t="shared" si="42"/>
        <v>-1.3985800000000002</v>
      </c>
      <c r="K275" s="66">
        <f t="shared" si="43"/>
        <v>-3247.9670885600003</v>
      </c>
      <c r="L275" s="23">
        <f t="shared" si="37"/>
        <v>5.6833858621420319E-2</v>
      </c>
      <c r="M275" s="66">
        <f t="shared" si="38"/>
        <v>131.9870885600003</v>
      </c>
      <c r="N275" s="68">
        <f t="shared" si="44"/>
        <v>-4.0636830657824592E-2</v>
      </c>
      <c r="O275" s="67"/>
      <c r="P275" s="67"/>
      <c r="T275" s="191">
        <f t="shared" si="39"/>
        <v>40934.569421296292</v>
      </c>
      <c r="U275" s="192">
        <f t="shared" si="40"/>
        <v>2.7066666666666683E-2</v>
      </c>
      <c r="V275" s="192">
        <f t="shared" si="41"/>
        <v>0.80593333333333328</v>
      </c>
      <c r="W275" s="14"/>
    </row>
    <row r="276" spans="1:23" x14ac:dyDescent="0.35">
      <c r="A276" s="14">
        <v>268</v>
      </c>
      <c r="B276" s="64">
        <v>40934</v>
      </c>
      <c r="C276" s="74">
        <v>0.57140046296296299</v>
      </c>
      <c r="D276" s="74">
        <v>0.5738078703703704</v>
      </c>
      <c r="E276" s="66">
        <v>-3320.8</v>
      </c>
      <c r="F276" s="67">
        <v>-0.49666666666666665</v>
      </c>
      <c r="G276" s="61">
        <v>2330.7919999999999</v>
      </c>
      <c r="H276" s="14">
        <v>-1.59</v>
      </c>
      <c r="I276" s="62">
        <f t="shared" si="36"/>
        <v>-1.4247517582006461</v>
      </c>
      <c r="J276" s="67">
        <f t="shared" si="42"/>
        <v>-1.4424300000000001</v>
      </c>
      <c r="K276" s="66">
        <f t="shared" si="43"/>
        <v>-3362.00430456</v>
      </c>
      <c r="L276" s="23">
        <f t="shared" si="37"/>
        <v>1.7678241799353955E-2</v>
      </c>
      <c r="M276" s="66">
        <f t="shared" si="38"/>
        <v>41.204304559999855</v>
      </c>
      <c r="N276" s="68">
        <f t="shared" si="44"/>
        <v>-1.2255875016017399E-2</v>
      </c>
      <c r="O276" s="67"/>
      <c r="P276" s="67"/>
      <c r="T276" s="191">
        <f t="shared" si="39"/>
        <v>40934.572604166664</v>
      </c>
      <c r="U276" s="192">
        <f t="shared" si="40"/>
        <v>2.2133333333333283E-2</v>
      </c>
      <c r="V276" s="192">
        <f t="shared" si="41"/>
        <v>0.78969999999999996</v>
      </c>
      <c r="W276" s="14"/>
    </row>
    <row r="277" spans="1:23" x14ac:dyDescent="0.35">
      <c r="A277" s="14">
        <v>269</v>
      </c>
      <c r="B277" s="64">
        <v>40934</v>
      </c>
      <c r="C277" s="74">
        <v>0.57387731481481474</v>
      </c>
      <c r="D277" s="74">
        <v>0.57649305555555552</v>
      </c>
      <c r="E277" s="66">
        <v>-3442.41</v>
      </c>
      <c r="F277" s="67">
        <v>-0.47799999999999998</v>
      </c>
      <c r="G277" s="61">
        <v>2336.4319999999998</v>
      </c>
      <c r="H277" s="14">
        <v>-1.64</v>
      </c>
      <c r="I277" s="62">
        <f t="shared" si="36"/>
        <v>-1.4733619467632699</v>
      </c>
      <c r="J277" s="67">
        <f t="shared" si="42"/>
        <v>-1.48628</v>
      </c>
      <c r="K277" s="66">
        <f t="shared" si="43"/>
        <v>-3472.5921529599996</v>
      </c>
      <c r="L277" s="23">
        <f t="shared" si="37"/>
        <v>1.291805323673012E-2</v>
      </c>
      <c r="M277" s="66">
        <f t="shared" si="38"/>
        <v>30.182152959999712</v>
      </c>
      <c r="N277" s="68">
        <f t="shared" si="44"/>
        <v>-8.6915340559854618E-3</v>
      </c>
      <c r="O277" s="67"/>
      <c r="P277" s="67"/>
      <c r="T277" s="191">
        <f t="shared" si="39"/>
        <v>40934.575185185182</v>
      </c>
      <c r="U277" s="192">
        <f t="shared" si="40"/>
        <v>1.866666666666672E-2</v>
      </c>
      <c r="V277" s="192">
        <f t="shared" si="41"/>
        <v>0.78391999999999995</v>
      </c>
      <c r="W277" s="14"/>
    </row>
    <row r="278" spans="1:23" x14ac:dyDescent="0.35">
      <c r="A278" s="14">
        <v>270</v>
      </c>
      <c r="B278" s="64">
        <v>40934</v>
      </c>
      <c r="C278" s="74">
        <v>0.57656249999999998</v>
      </c>
      <c r="D278" s="74">
        <v>0.57913194444444438</v>
      </c>
      <c r="E278" s="66">
        <v>-3405.79</v>
      </c>
      <c r="F278" s="67">
        <v>-0.46199999999999997</v>
      </c>
      <c r="G278" s="61">
        <v>2339.252</v>
      </c>
      <c r="H278" s="14">
        <v>-1.66</v>
      </c>
      <c r="I278" s="62">
        <f t="shared" si="36"/>
        <v>-1.4559312121994552</v>
      </c>
      <c r="J278" s="67">
        <f t="shared" si="42"/>
        <v>-1.5038199999999999</v>
      </c>
      <c r="K278" s="66">
        <f t="shared" si="43"/>
        <v>-3517.8139426399998</v>
      </c>
      <c r="L278" s="23">
        <f t="shared" si="37"/>
        <v>4.788878780054473E-2</v>
      </c>
      <c r="M278" s="66">
        <f t="shared" si="38"/>
        <v>112.02394263999986</v>
      </c>
      <c r="N278" s="68">
        <f t="shared" si="44"/>
        <v>-3.1844760543512346E-2</v>
      </c>
      <c r="O278" s="67"/>
      <c r="P278" s="67"/>
      <c r="T278" s="191">
        <f t="shared" si="39"/>
        <v>40934.577847222223</v>
      </c>
      <c r="U278" s="192">
        <f t="shared" si="40"/>
        <v>1.6533333333333289E-2</v>
      </c>
      <c r="V278" s="192">
        <f t="shared" si="41"/>
        <v>0.76691999999999994</v>
      </c>
      <c r="W278" s="14"/>
    </row>
    <row r="279" spans="1:23" x14ac:dyDescent="0.35">
      <c r="A279" s="14">
        <v>271</v>
      </c>
      <c r="B279" s="64">
        <v>40934</v>
      </c>
      <c r="C279" s="74">
        <v>0.57921296296296299</v>
      </c>
      <c r="D279" s="74">
        <v>0.5821412037037037</v>
      </c>
      <c r="E279" s="66">
        <v>-3456.28</v>
      </c>
      <c r="F279" s="67">
        <v>-0.44600000000000001</v>
      </c>
      <c r="G279" s="61">
        <v>2344.8919999999998</v>
      </c>
      <c r="H279" s="14">
        <v>-1.65</v>
      </c>
      <c r="I279" s="62">
        <f t="shared" si="36"/>
        <v>-1.4739612741226464</v>
      </c>
      <c r="J279" s="67">
        <f t="shared" si="42"/>
        <v>-1.49505</v>
      </c>
      <c r="K279" s="66">
        <f t="shared" si="43"/>
        <v>-3505.7307845999999</v>
      </c>
      <c r="L279" s="23">
        <f t="shared" si="37"/>
        <v>2.1088725877353554E-2</v>
      </c>
      <c r="M279" s="66">
        <f t="shared" si="38"/>
        <v>49.450784599999679</v>
      </c>
      <c r="N279" s="68">
        <f t="shared" si="44"/>
        <v>-1.4105699392899036E-2</v>
      </c>
      <c r="O279" s="67"/>
      <c r="P279" s="67"/>
      <c r="T279" s="191">
        <f t="shared" si="39"/>
        <v>40934.58067708333</v>
      </c>
      <c r="U279" s="192">
        <f t="shared" si="40"/>
        <v>2.2933333333333417E-2</v>
      </c>
      <c r="V279" s="192">
        <f t="shared" si="41"/>
        <v>0.7359</v>
      </c>
      <c r="W279" s="14"/>
    </row>
    <row r="280" spans="1:23" x14ac:dyDescent="0.35">
      <c r="A280" s="14">
        <v>272</v>
      </c>
      <c r="B280" s="64">
        <v>40934</v>
      </c>
      <c r="C280" s="74">
        <v>0.5822222222222222</v>
      </c>
      <c r="D280" s="74">
        <v>0.58472222222222225</v>
      </c>
      <c r="E280" s="66">
        <v>-3706.65</v>
      </c>
      <c r="F280" s="67">
        <v>-0.43</v>
      </c>
      <c r="G280" s="61">
        <v>2350.5320000000002</v>
      </c>
      <c r="H280" s="14">
        <v>-1.73</v>
      </c>
      <c r="I280" s="62">
        <f t="shared" si="36"/>
        <v>-1.5769408797667932</v>
      </c>
      <c r="J280" s="67">
        <f t="shared" si="42"/>
        <v>-1.56521</v>
      </c>
      <c r="K280" s="66">
        <f t="shared" si="43"/>
        <v>-3679.0761917200002</v>
      </c>
      <c r="L280" s="23">
        <f t="shared" si="37"/>
        <v>-1.1730879766793212E-2</v>
      </c>
      <c r="M280" s="66">
        <f t="shared" si="38"/>
        <v>-27.573808279999866</v>
      </c>
      <c r="N280" s="68">
        <f t="shared" si="44"/>
        <v>7.4947641318373649E-3</v>
      </c>
      <c r="O280" s="67"/>
      <c r="P280" s="67"/>
      <c r="T280" s="191">
        <f t="shared" si="39"/>
        <v>40934.583472222221</v>
      </c>
      <c r="U280" s="192">
        <f t="shared" si="40"/>
        <v>2.3066666666666569E-2</v>
      </c>
      <c r="V280" s="192">
        <f t="shared" si="41"/>
        <v>0.74390000000000001</v>
      </c>
      <c r="W280" s="14"/>
    </row>
    <row r="281" spans="1:23" x14ac:dyDescent="0.35">
      <c r="A281" s="14">
        <v>273</v>
      </c>
      <c r="B281" s="64">
        <v>40934</v>
      </c>
      <c r="C281" s="74">
        <v>0.58479166666666671</v>
      </c>
      <c r="D281" s="74">
        <v>0.58762731481481478</v>
      </c>
      <c r="E281" s="66">
        <v>-3629.82</v>
      </c>
      <c r="F281" s="67">
        <v>-0.41399999999999998</v>
      </c>
      <c r="G281" s="61">
        <v>2353.3519999999999</v>
      </c>
      <c r="H281" s="14">
        <v>-1.73</v>
      </c>
      <c r="I281" s="62">
        <f t="shared" si="36"/>
        <v>-1.5424041962273389</v>
      </c>
      <c r="J281" s="67">
        <f t="shared" si="42"/>
        <v>-1.56521</v>
      </c>
      <c r="K281" s="66">
        <f t="shared" si="43"/>
        <v>-3683.49008392</v>
      </c>
      <c r="L281" s="23">
        <f t="shared" si="37"/>
        <v>2.280580377266106E-2</v>
      </c>
      <c r="M281" s="66">
        <f t="shared" si="38"/>
        <v>53.670083919999797</v>
      </c>
      <c r="N281" s="68">
        <f t="shared" si="44"/>
        <v>-1.4570443437405337E-2</v>
      </c>
      <c r="O281" s="67"/>
      <c r="P281" s="67"/>
      <c r="T281" s="191">
        <f t="shared" si="39"/>
        <v>40934.586209490742</v>
      </c>
      <c r="U281" s="192">
        <f t="shared" si="40"/>
        <v>2.3199999999999998E-2</v>
      </c>
      <c r="V281" s="192">
        <f t="shared" si="41"/>
        <v>0.71621999999999997</v>
      </c>
      <c r="W281" s="14"/>
    </row>
    <row r="282" spans="1:23" x14ac:dyDescent="0.35">
      <c r="A282" s="14">
        <v>274</v>
      </c>
      <c r="B282" s="64">
        <v>40934</v>
      </c>
      <c r="C282" s="74">
        <v>0.5941319444444445</v>
      </c>
      <c r="D282" s="74">
        <v>0.59681712962962963</v>
      </c>
      <c r="E282" s="66">
        <v>-3765.92</v>
      </c>
      <c r="F282" s="67">
        <v>-0.36333333333333334</v>
      </c>
      <c r="G282" s="61">
        <v>2367.4520000000002</v>
      </c>
      <c r="H282" s="14">
        <v>-1.88</v>
      </c>
      <c r="I282" s="62">
        <f t="shared" si="36"/>
        <v>-1.5907059572907918</v>
      </c>
      <c r="J282" s="67">
        <f t="shared" si="42"/>
        <v>-1.69676</v>
      </c>
      <c r="K282" s="66">
        <f t="shared" si="43"/>
        <v>-4016.9978555200005</v>
      </c>
      <c r="L282" s="23">
        <f t="shared" si="37"/>
        <v>0.10605404270920826</v>
      </c>
      <c r="M282" s="66">
        <f t="shared" si="38"/>
        <v>251.07785552000041</v>
      </c>
      <c r="N282" s="68">
        <f t="shared" si="44"/>
        <v>-6.2503856001560748E-2</v>
      </c>
      <c r="O282" s="67"/>
      <c r="P282" s="67"/>
      <c r="T282" s="191">
        <f t="shared" si="39"/>
        <v>40934.59547453704</v>
      </c>
      <c r="U282" s="192">
        <f t="shared" si="40"/>
        <v>2.3333333333333317E-2</v>
      </c>
      <c r="V282" s="192">
        <f t="shared" si="41"/>
        <v>0.6830666666666666</v>
      </c>
      <c r="W282" s="14"/>
    </row>
    <row r="283" spans="1:23" x14ac:dyDescent="0.35">
      <c r="A283" s="14">
        <v>275</v>
      </c>
      <c r="B283" s="64">
        <v>40934</v>
      </c>
      <c r="C283" s="74">
        <v>0.59689814814814812</v>
      </c>
      <c r="D283" s="74">
        <v>0.60041666666666671</v>
      </c>
      <c r="E283" s="66">
        <v>-4036.23</v>
      </c>
      <c r="F283" s="67">
        <v>-0.34666666666666668</v>
      </c>
      <c r="G283" s="61">
        <v>2373.0920000000001</v>
      </c>
      <c r="H283" s="14">
        <v>-1.86</v>
      </c>
      <c r="I283" s="62">
        <f t="shared" si="36"/>
        <v>-1.700831657601138</v>
      </c>
      <c r="J283" s="67">
        <f t="shared" si="42"/>
        <v>-1.6792200000000002</v>
      </c>
      <c r="K283" s="66">
        <f t="shared" si="43"/>
        <v>-3984.9435482400004</v>
      </c>
      <c r="L283" s="23">
        <f t="shared" si="37"/>
        <v>-2.1611657601137813E-2</v>
      </c>
      <c r="M283" s="66">
        <f t="shared" si="38"/>
        <v>-51.286451759999636</v>
      </c>
      <c r="N283" s="68">
        <f t="shared" si="44"/>
        <v>1.2870057289180654E-2</v>
      </c>
      <c r="O283" s="67"/>
      <c r="P283" s="67"/>
      <c r="T283" s="191">
        <f t="shared" si="39"/>
        <v>40934.598657407405</v>
      </c>
      <c r="U283" s="192">
        <f t="shared" si="40"/>
        <v>2.3466666666666691E-2</v>
      </c>
      <c r="V283" s="192">
        <f t="shared" si="41"/>
        <v>0.64480000000000004</v>
      </c>
      <c r="W283" s="14"/>
    </row>
    <row r="284" spans="1:23" x14ac:dyDescent="0.35">
      <c r="A284" s="14">
        <v>276</v>
      </c>
      <c r="B284" s="64">
        <v>40934</v>
      </c>
      <c r="C284" s="74">
        <v>0.60064814814814815</v>
      </c>
      <c r="D284" s="74">
        <v>0.60386574074074073</v>
      </c>
      <c r="E284" s="66">
        <v>-3784.15</v>
      </c>
      <c r="F284" s="67">
        <v>-0.33</v>
      </c>
      <c r="G284" s="61">
        <v>2378.732</v>
      </c>
      <c r="H284" s="14">
        <v>-1.88</v>
      </c>
      <c r="I284" s="62">
        <f t="shared" si="36"/>
        <v>-1.5908265411992608</v>
      </c>
      <c r="J284" s="67">
        <f t="shared" si="42"/>
        <v>-1.69676</v>
      </c>
      <c r="K284" s="66">
        <f t="shared" si="43"/>
        <v>-4036.1373083200001</v>
      </c>
      <c r="L284" s="23">
        <f t="shared" si="37"/>
        <v>0.10593345880073923</v>
      </c>
      <c r="M284" s="66">
        <f t="shared" si="38"/>
        <v>251.98730832000001</v>
      </c>
      <c r="N284" s="68">
        <f t="shared" si="44"/>
        <v>-6.243278884505718E-2</v>
      </c>
      <c r="O284" s="67"/>
      <c r="P284" s="67"/>
      <c r="T284" s="191">
        <f t="shared" si="39"/>
        <v>40934.602256944439</v>
      </c>
      <c r="U284" s="192">
        <f t="shared" si="40"/>
        <v>1.5999999999999959E-2</v>
      </c>
      <c r="V284" s="192">
        <f t="shared" si="41"/>
        <v>0.62039999999999995</v>
      </c>
      <c r="W284" s="14"/>
    </row>
    <row r="285" spans="1:23" x14ac:dyDescent="0.35">
      <c r="A285" s="14">
        <v>277</v>
      </c>
      <c r="B285" s="64">
        <v>40934</v>
      </c>
      <c r="C285" s="74">
        <v>0.60396990740740741</v>
      </c>
      <c r="D285" s="74">
        <v>0.6076273148148148</v>
      </c>
      <c r="E285" s="66">
        <v>-4190.13</v>
      </c>
      <c r="F285" s="67">
        <v>-0.31333333333333335</v>
      </c>
      <c r="G285" s="61">
        <v>2381.5520000000001</v>
      </c>
      <c r="H285" s="14">
        <v>-1.97</v>
      </c>
      <c r="I285" s="62">
        <f t="shared" si="36"/>
        <v>-1.7594115098053706</v>
      </c>
      <c r="J285" s="67">
        <f t="shared" si="42"/>
        <v>-1.77569</v>
      </c>
      <c r="K285" s="66">
        <f t="shared" si="43"/>
        <v>-4228.89807088</v>
      </c>
      <c r="L285" s="23">
        <f t="shared" si="37"/>
        <v>1.6278490194629347E-2</v>
      </c>
      <c r="M285" s="66">
        <f t="shared" si="38"/>
        <v>38.768070879999868</v>
      </c>
      <c r="N285" s="68">
        <f t="shared" si="44"/>
        <v>-9.167416719488947E-3</v>
      </c>
      <c r="O285" s="67"/>
      <c r="P285" s="67"/>
      <c r="T285" s="191">
        <f t="shared" si="39"/>
        <v>40934.605798611112</v>
      </c>
      <c r="U285" s="192">
        <f t="shared" si="40"/>
        <v>6.6666666666666735E-2</v>
      </c>
      <c r="V285" s="192">
        <f t="shared" si="41"/>
        <v>0.61726666666666674</v>
      </c>
      <c r="W285" s="14"/>
    </row>
    <row r="286" spans="1:23" x14ac:dyDescent="0.35">
      <c r="A286" s="14">
        <v>278</v>
      </c>
      <c r="B286" s="64">
        <v>40934</v>
      </c>
      <c r="C286" s="74">
        <v>0.60807870370370376</v>
      </c>
      <c r="D286" s="74">
        <v>0.61027777777777781</v>
      </c>
      <c r="E286" s="66">
        <v>-4228.76</v>
      </c>
      <c r="F286" s="67">
        <v>-0.29666666666666669</v>
      </c>
      <c r="G286" s="61">
        <v>2387.192</v>
      </c>
      <c r="H286" s="14">
        <v>-1.9</v>
      </c>
      <c r="I286" s="62">
        <f t="shared" si="36"/>
        <v>-1.7714369015981959</v>
      </c>
      <c r="J286" s="67">
        <f t="shared" si="42"/>
        <v>-1.7142999999999999</v>
      </c>
      <c r="K286" s="66">
        <f t="shared" si="43"/>
        <v>-4092.3632456</v>
      </c>
      <c r="L286" s="23">
        <f t="shared" si="37"/>
        <v>-5.7136901598195955E-2</v>
      </c>
      <c r="M286" s="66">
        <f t="shared" si="38"/>
        <v>-136.39675440000019</v>
      </c>
      <c r="N286" s="68">
        <f t="shared" si="44"/>
        <v>3.332958151910155E-2</v>
      </c>
      <c r="O286" s="67"/>
      <c r="P286" s="67"/>
      <c r="T286" s="191">
        <f t="shared" si="39"/>
        <v>40934.609178240746</v>
      </c>
      <c r="U286" s="192">
        <f t="shared" si="40"/>
        <v>6.6666666666666624E-2</v>
      </c>
      <c r="V286" s="192">
        <f t="shared" si="41"/>
        <v>0.56366666666666665</v>
      </c>
      <c r="W286" s="14"/>
    </row>
    <row r="287" spans="1:23" x14ac:dyDescent="0.35">
      <c r="A287" s="14">
        <v>279</v>
      </c>
      <c r="B287" s="64">
        <v>40934</v>
      </c>
      <c r="C287" s="74">
        <v>0.61032407407407407</v>
      </c>
      <c r="D287" s="74">
        <v>0.61313657407407407</v>
      </c>
      <c r="E287" s="66">
        <v>-4339.7299999999996</v>
      </c>
      <c r="F287" s="67">
        <v>-0.28333333333333333</v>
      </c>
      <c r="G287" s="61">
        <v>2390.0120000000002</v>
      </c>
      <c r="H287" s="14">
        <v>-1.97</v>
      </c>
      <c r="I287" s="62">
        <f t="shared" si="36"/>
        <v>-1.815777494004214</v>
      </c>
      <c r="J287" s="67">
        <f t="shared" si="42"/>
        <v>-1.77569</v>
      </c>
      <c r="K287" s="66">
        <f t="shared" si="43"/>
        <v>-4243.9204082800006</v>
      </c>
      <c r="L287" s="23">
        <f t="shared" si="37"/>
        <v>-4.0087494004213964E-2</v>
      </c>
      <c r="M287" s="66">
        <f t="shared" si="38"/>
        <v>-95.809591719998934</v>
      </c>
      <c r="N287" s="68">
        <f t="shared" si="44"/>
        <v>2.2575727747643874E-2</v>
      </c>
      <c r="O287" s="67"/>
      <c r="P287" s="67"/>
      <c r="T287" s="191">
        <f t="shared" si="39"/>
        <v>40934.611730324075</v>
      </c>
      <c r="U287" s="192">
        <f t="shared" si="40"/>
        <v>7.2400000000000006E-2</v>
      </c>
      <c r="V287" s="192">
        <f t="shared" si="41"/>
        <v>0.5581666666666667</v>
      </c>
      <c r="W287" s="14"/>
    </row>
    <row r="288" spans="1:23" x14ac:dyDescent="0.35">
      <c r="A288" s="14">
        <v>280</v>
      </c>
      <c r="B288" s="64">
        <v>40934</v>
      </c>
      <c r="C288" s="74">
        <v>0.65625</v>
      </c>
      <c r="D288" s="74">
        <v>0.65961805555555553</v>
      </c>
      <c r="E288" s="66">
        <v>-4548.72</v>
      </c>
      <c r="F288" s="67">
        <v>-1.3333333333333332E-2</v>
      </c>
      <c r="G288" s="61">
        <v>2466.152</v>
      </c>
      <c r="H288" s="14">
        <v>-1.97</v>
      </c>
      <c r="I288" s="62">
        <f t="shared" si="36"/>
        <v>-1.8444605198706325</v>
      </c>
      <c r="J288" s="67">
        <f t="shared" si="42"/>
        <v>-1.77569</v>
      </c>
      <c r="K288" s="66">
        <f t="shared" si="43"/>
        <v>-4379.1214448800001</v>
      </c>
      <c r="L288" s="23">
        <f t="shared" si="37"/>
        <v>-6.877051987063254E-2</v>
      </c>
      <c r="M288" s="66">
        <f t="shared" si="38"/>
        <v>-169.59855512000013</v>
      </c>
      <c r="N288" s="68">
        <f t="shared" si="44"/>
        <v>3.8728899678791069E-2</v>
      </c>
      <c r="O288" s="67"/>
      <c r="P288" s="67"/>
      <c r="T288" s="191">
        <f t="shared" si="39"/>
        <v>40934.657934027775</v>
      </c>
      <c r="U288" s="192">
        <f t="shared" si="40"/>
        <v>7.1200000000000041E-2</v>
      </c>
      <c r="V288" s="192">
        <f t="shared" si="41"/>
        <v>2.6266666666666664E-2</v>
      </c>
      <c r="W288" s="14"/>
    </row>
    <row r="289" spans="1:23" x14ac:dyDescent="0.35">
      <c r="A289" s="14">
        <v>281</v>
      </c>
      <c r="B289" s="64">
        <v>40934</v>
      </c>
      <c r="C289" s="74">
        <v>0.65969907407407413</v>
      </c>
      <c r="D289" s="74">
        <v>0.66311342592592593</v>
      </c>
      <c r="E289" s="66">
        <v>-4604.68</v>
      </c>
      <c r="F289" s="67">
        <v>3.333333333333334E-3</v>
      </c>
      <c r="G289" s="61">
        <v>2471.7919999999999</v>
      </c>
      <c r="H289" s="14">
        <v>-2.02</v>
      </c>
      <c r="I289" s="62">
        <f t="shared" si="36"/>
        <v>-1.8628913759733829</v>
      </c>
      <c r="J289" s="67">
        <f t="shared" si="42"/>
        <v>-1.8195400000000002</v>
      </c>
      <c r="K289" s="66">
        <f t="shared" si="43"/>
        <v>-4497.5244156799999</v>
      </c>
      <c r="L289" s="23">
        <f t="shared" si="37"/>
        <v>-4.3351375973382789E-2</v>
      </c>
      <c r="M289" s="66">
        <f t="shared" si="38"/>
        <v>-107.15558432000034</v>
      </c>
      <c r="N289" s="68">
        <f t="shared" si="44"/>
        <v>2.3825459167362638E-2</v>
      </c>
      <c r="O289" s="67"/>
      <c r="P289" s="67"/>
      <c r="T289" s="191">
        <f t="shared" si="39"/>
        <v>40934.661406250001</v>
      </c>
      <c r="U289" s="192">
        <f t="shared" si="40"/>
        <v>7.0800000000000002E-2</v>
      </c>
      <c r="V289" s="192">
        <f t="shared" si="41"/>
        <v>-6.7333333333333351E-3</v>
      </c>
      <c r="W289" s="14"/>
    </row>
    <row r="290" spans="1:23" x14ac:dyDescent="0.35">
      <c r="A290" s="14">
        <v>282</v>
      </c>
      <c r="B290" s="64">
        <v>40934</v>
      </c>
      <c r="C290" s="74">
        <v>0.67012731481481491</v>
      </c>
      <c r="D290" s="74">
        <v>0.67254629629629636</v>
      </c>
      <c r="E290" s="66">
        <v>-4588.24</v>
      </c>
      <c r="F290" s="67">
        <v>4.8666666666666671E-2</v>
      </c>
      <c r="G290" s="61">
        <v>2483.0720000000001</v>
      </c>
      <c r="H290" s="14">
        <v>-1.9</v>
      </c>
      <c r="I290" s="62">
        <f t="shared" si="36"/>
        <v>-1.8478078766946748</v>
      </c>
      <c r="J290" s="67">
        <f t="shared" si="42"/>
        <v>-1.7142999999999999</v>
      </c>
      <c r="K290" s="66">
        <f t="shared" si="43"/>
        <v>-4256.7303296</v>
      </c>
      <c r="L290" s="23">
        <f t="shared" si="37"/>
        <v>-0.1335078766946749</v>
      </c>
      <c r="M290" s="66">
        <f t="shared" si="38"/>
        <v>-331.50967039999978</v>
      </c>
      <c r="N290" s="68">
        <f t="shared" si="44"/>
        <v>7.7878945747345787E-2</v>
      </c>
      <c r="O290" s="67"/>
      <c r="P290" s="67"/>
      <c r="T290" s="191">
        <f t="shared" si="39"/>
        <v>40934.671336805557</v>
      </c>
      <c r="U290" s="192">
        <f t="shared" si="40"/>
        <v>1.7466666666666665E-2</v>
      </c>
      <c r="V290" s="192">
        <f t="shared" si="41"/>
        <v>-9.2466666666666669E-2</v>
      </c>
      <c r="W290" s="14"/>
    </row>
    <row r="291" spans="1:23" x14ac:dyDescent="0.35">
      <c r="A291" s="14">
        <v>283</v>
      </c>
      <c r="B291" s="64">
        <v>40934</v>
      </c>
      <c r="C291" s="74">
        <v>0.67266203703703698</v>
      </c>
      <c r="D291" s="74">
        <v>0.67657407407407411</v>
      </c>
      <c r="E291" s="66">
        <v>-4480.12</v>
      </c>
      <c r="F291" s="67">
        <v>5.9333333333333328E-2</v>
      </c>
      <c r="G291" s="61">
        <v>2485.8919999999998</v>
      </c>
      <c r="H291" s="14">
        <v>-1.96</v>
      </c>
      <c r="I291" s="62">
        <f t="shared" si="36"/>
        <v>-1.8022182781874676</v>
      </c>
      <c r="J291" s="67">
        <f t="shared" si="42"/>
        <v>-1.76692</v>
      </c>
      <c r="K291" s="66">
        <f t="shared" si="43"/>
        <v>-4392.3722926399996</v>
      </c>
      <c r="L291" s="23">
        <f t="shared" si="37"/>
        <v>-3.5298278187467558E-2</v>
      </c>
      <c r="M291" s="66">
        <f t="shared" si="38"/>
        <v>-87.747707360000277</v>
      </c>
      <c r="N291" s="68">
        <f t="shared" si="44"/>
        <v>1.9977292796203354E-2</v>
      </c>
      <c r="O291" s="67"/>
      <c r="P291" s="67"/>
      <c r="T291" s="191">
        <f t="shared" si="39"/>
        <v>40934.674618055556</v>
      </c>
      <c r="U291" s="192">
        <f t="shared" si="40"/>
        <v>1.5333333333333345E-2</v>
      </c>
      <c r="V291" s="192">
        <f t="shared" si="41"/>
        <v>-0.11629333333333332</v>
      </c>
      <c r="W291" s="14"/>
    </row>
    <row r="292" spans="1:23" x14ac:dyDescent="0.35">
      <c r="A292" s="14">
        <v>284</v>
      </c>
      <c r="B292" s="64">
        <v>40934</v>
      </c>
      <c r="C292" s="74">
        <v>0.67671296296296291</v>
      </c>
      <c r="D292" s="74">
        <v>0.67928240740740742</v>
      </c>
      <c r="E292" s="66">
        <v>-4678.62</v>
      </c>
      <c r="F292" s="67">
        <v>7.0666666666666669E-2</v>
      </c>
      <c r="G292" s="61">
        <v>2491.5320000000002</v>
      </c>
      <c r="H292" s="14">
        <v>-1.93</v>
      </c>
      <c r="I292" s="62">
        <f t="shared" si="36"/>
        <v>-1.8778085129952173</v>
      </c>
      <c r="J292" s="67">
        <f t="shared" si="42"/>
        <v>-1.74061</v>
      </c>
      <c r="K292" s="66">
        <f t="shared" si="43"/>
        <v>-4336.7855145200001</v>
      </c>
      <c r="L292" s="23">
        <f t="shared" si="37"/>
        <v>-0.13719851299521735</v>
      </c>
      <c r="M292" s="66">
        <f t="shared" si="38"/>
        <v>-341.83448547999978</v>
      </c>
      <c r="N292" s="68">
        <f t="shared" si="44"/>
        <v>7.8822087081665229E-2</v>
      </c>
      <c r="O292" s="67"/>
      <c r="P292" s="67"/>
      <c r="T292" s="191">
        <f t="shared" si="39"/>
        <v>40934.67799768519</v>
      </c>
      <c r="U292" s="192">
        <f t="shared" si="40"/>
        <v>1.1599999999999999E-2</v>
      </c>
      <c r="V292" s="192">
        <f t="shared" si="41"/>
        <v>-0.13638666666666666</v>
      </c>
      <c r="W292" s="14"/>
    </row>
    <row r="293" spans="1:23" x14ac:dyDescent="0.35">
      <c r="A293" s="14">
        <v>285</v>
      </c>
      <c r="B293" s="64">
        <v>40934</v>
      </c>
      <c r="C293" s="74">
        <v>0.6793865740740741</v>
      </c>
      <c r="D293" s="74">
        <v>0.68355324074074064</v>
      </c>
      <c r="E293" s="66">
        <v>-4649.93</v>
      </c>
      <c r="F293" s="67">
        <v>7.400000000000001E-2</v>
      </c>
      <c r="G293" s="61">
        <v>2491.5320000000002</v>
      </c>
      <c r="H293" s="14">
        <v>-1.92</v>
      </c>
      <c r="I293" s="62">
        <f t="shared" si="36"/>
        <v>-1.8662935093749549</v>
      </c>
      <c r="J293" s="67">
        <f t="shared" si="42"/>
        <v>-1.73184</v>
      </c>
      <c r="K293" s="66">
        <f t="shared" si="43"/>
        <v>-4314.9347788800005</v>
      </c>
      <c r="L293" s="23">
        <f t="shared" si="37"/>
        <v>-0.13445350937495482</v>
      </c>
      <c r="M293" s="66">
        <f t="shared" si="38"/>
        <v>-334.99522111999977</v>
      </c>
      <c r="N293" s="68">
        <f t="shared" si="44"/>
        <v>7.763621892031293E-2</v>
      </c>
      <c r="O293" s="67"/>
      <c r="P293" s="67"/>
      <c r="T293" s="191">
        <f t="shared" si="39"/>
        <v>40934.681469907409</v>
      </c>
      <c r="U293" s="192">
        <f t="shared" si="40"/>
        <v>1.9066666666666662E-2</v>
      </c>
      <c r="V293" s="192">
        <f t="shared" si="41"/>
        <v>-0.14208000000000001</v>
      </c>
      <c r="W293" s="14"/>
    </row>
    <row r="294" spans="1:23" x14ac:dyDescent="0.35">
      <c r="A294" s="14">
        <v>286</v>
      </c>
      <c r="B294" s="64">
        <v>40934</v>
      </c>
      <c r="C294" s="74">
        <v>0.6856712962962962</v>
      </c>
      <c r="D294" s="74">
        <v>0.68898148148148142</v>
      </c>
      <c r="E294" s="66">
        <v>-4502.33</v>
      </c>
      <c r="F294" s="67">
        <v>0.08</v>
      </c>
      <c r="G294" s="61">
        <v>2494.3519999999999</v>
      </c>
      <c r="H294" s="14">
        <v>-1.91</v>
      </c>
      <c r="I294" s="62">
        <f t="shared" si="36"/>
        <v>-1.805009878317094</v>
      </c>
      <c r="J294" s="67">
        <f t="shared" si="42"/>
        <v>-1.7230699999999999</v>
      </c>
      <c r="K294" s="66">
        <f t="shared" si="43"/>
        <v>-4297.9431006399991</v>
      </c>
      <c r="L294" s="23">
        <f t="shared" si="37"/>
        <v>-8.193987831709415E-2</v>
      </c>
      <c r="M294" s="66">
        <f t="shared" si="38"/>
        <v>-204.38689936000083</v>
      </c>
      <c r="N294" s="68">
        <f t="shared" si="44"/>
        <v>4.7554584733698765E-2</v>
      </c>
      <c r="O294" s="67"/>
      <c r="P294" s="67"/>
      <c r="T294" s="191">
        <f t="shared" si="39"/>
        <v>40934.687326388892</v>
      </c>
      <c r="U294" s="192">
        <f t="shared" si="40"/>
        <v>1.5466666666666656E-2</v>
      </c>
      <c r="V294" s="192">
        <f t="shared" si="41"/>
        <v>-0.15279999999999999</v>
      </c>
      <c r="W294" s="14"/>
    </row>
    <row r="295" spans="1:23" x14ac:dyDescent="0.35">
      <c r="A295" s="14">
        <v>287</v>
      </c>
      <c r="B295" s="64">
        <v>40934</v>
      </c>
      <c r="C295" s="74">
        <v>0.68909722222222225</v>
      </c>
      <c r="D295" s="74">
        <v>0.69298611111111119</v>
      </c>
      <c r="E295" s="66">
        <v>-4503.37</v>
      </c>
      <c r="F295" s="67">
        <v>0.10666666666666667</v>
      </c>
      <c r="G295" s="61">
        <v>2499.9920000000002</v>
      </c>
      <c r="H295" s="14">
        <v>-1.86</v>
      </c>
      <c r="I295" s="62">
        <f t="shared" si="36"/>
        <v>-1.8013537643320456</v>
      </c>
      <c r="J295" s="67">
        <f t="shared" si="42"/>
        <v>-1.6792200000000002</v>
      </c>
      <c r="K295" s="66">
        <f t="shared" si="43"/>
        <v>-4198.0365662400009</v>
      </c>
      <c r="L295" s="23">
        <f t="shared" si="37"/>
        <v>-0.12213376433204548</v>
      </c>
      <c r="M295" s="66">
        <f t="shared" si="38"/>
        <v>-305.33343375999902</v>
      </c>
      <c r="N295" s="68">
        <f t="shared" si="44"/>
        <v>7.273243787713668E-2</v>
      </c>
      <c r="O295" s="67"/>
      <c r="P295" s="67"/>
      <c r="T295" s="191">
        <f t="shared" si="39"/>
        <v>40934.691041666672</v>
      </c>
      <c r="U295" s="192">
        <f t="shared" si="40"/>
        <v>1.3733333333333347E-2</v>
      </c>
      <c r="V295" s="192">
        <f t="shared" si="41"/>
        <v>-0.19840000000000002</v>
      </c>
      <c r="W295" s="14"/>
    </row>
    <row r="296" spans="1:23" x14ac:dyDescent="0.35">
      <c r="A296" s="14">
        <v>288</v>
      </c>
      <c r="B296" s="64">
        <v>40934</v>
      </c>
      <c r="C296" s="74">
        <v>0.7098726851851852</v>
      </c>
      <c r="D296" s="74">
        <v>0.71291666666666664</v>
      </c>
      <c r="E296" s="66">
        <v>-4076.53</v>
      </c>
      <c r="F296" s="67">
        <v>0.15466666666666667</v>
      </c>
      <c r="G296" s="61">
        <v>2514.0920000000001</v>
      </c>
      <c r="H296" s="14">
        <v>-1.77</v>
      </c>
      <c r="I296" s="62">
        <f t="shared" si="36"/>
        <v>-1.6214720861448189</v>
      </c>
      <c r="J296" s="67">
        <f t="shared" si="42"/>
        <v>-1.60029</v>
      </c>
      <c r="K296" s="66">
        <f t="shared" si="43"/>
        <v>-4023.2762866800003</v>
      </c>
      <c r="L296" s="23">
        <f t="shared" si="37"/>
        <v>-2.1182086144818868E-2</v>
      </c>
      <c r="M296" s="66">
        <f t="shared" si="38"/>
        <v>-53.253713319999861</v>
      </c>
      <c r="N296" s="68">
        <f t="shared" si="44"/>
        <v>1.3236404742152253E-2</v>
      </c>
      <c r="O296" s="67"/>
      <c r="P296" s="67"/>
      <c r="T296" s="191">
        <f t="shared" si="39"/>
        <v>40934.711394675927</v>
      </c>
      <c r="U296" s="192">
        <f t="shared" si="40"/>
        <v>1.2399999999999994E-2</v>
      </c>
      <c r="V296" s="192">
        <f t="shared" si="41"/>
        <v>-0.27376</v>
      </c>
      <c r="W296" s="14"/>
    </row>
    <row r="297" spans="1:23" x14ac:dyDescent="0.35">
      <c r="A297" s="14">
        <v>289</v>
      </c>
      <c r="B297" s="64">
        <v>40934</v>
      </c>
      <c r="C297" s="74">
        <v>0.7130439814814814</v>
      </c>
      <c r="D297" s="74">
        <v>0.71587962962962959</v>
      </c>
      <c r="E297" s="66">
        <v>-4047.13</v>
      </c>
      <c r="F297" s="67">
        <v>0.14799999999999999</v>
      </c>
      <c r="G297" s="61">
        <v>2511.2719999999999</v>
      </c>
      <c r="H297" s="14">
        <v>-1.77</v>
      </c>
      <c r="I297" s="62">
        <f t="shared" si="36"/>
        <v>-1.6115856824748573</v>
      </c>
      <c r="J297" s="67">
        <f t="shared" si="42"/>
        <v>-1.60029</v>
      </c>
      <c r="K297" s="66">
        <f t="shared" si="43"/>
        <v>-4018.7634688799999</v>
      </c>
      <c r="L297" s="23">
        <f t="shared" si="37"/>
        <v>-1.1295682474857349E-2</v>
      </c>
      <c r="M297" s="66">
        <f t="shared" si="38"/>
        <v>-28.366531120000218</v>
      </c>
      <c r="N297" s="68">
        <f t="shared" si="44"/>
        <v>7.0585221896390339E-3</v>
      </c>
      <c r="O297" s="67"/>
      <c r="P297" s="67"/>
      <c r="T297" s="191">
        <f t="shared" si="39"/>
        <v>40934.714461805554</v>
      </c>
      <c r="U297" s="192">
        <f t="shared" si="40"/>
        <v>7.5999999999999956E-3</v>
      </c>
      <c r="V297" s="192">
        <f t="shared" si="41"/>
        <v>-0.26195999999999997</v>
      </c>
      <c r="W297" s="14"/>
    </row>
    <row r="298" spans="1:23" x14ac:dyDescent="0.35">
      <c r="A298" s="14">
        <v>290</v>
      </c>
      <c r="B298" s="64">
        <v>40934</v>
      </c>
      <c r="C298" s="74">
        <v>0.71606481481481488</v>
      </c>
      <c r="D298" s="74">
        <v>0.71915509259259258</v>
      </c>
      <c r="E298" s="66">
        <v>-3896.49</v>
      </c>
      <c r="F298" s="67">
        <v>0.14266666666666666</v>
      </c>
      <c r="G298" s="61">
        <v>2511.2719999999999</v>
      </c>
      <c r="H298" s="14">
        <v>-1.63</v>
      </c>
      <c r="I298" s="62">
        <f t="shared" ref="I298:I339" si="45">E298/G298</f>
        <v>-1.551600145265029</v>
      </c>
      <c r="J298" s="67">
        <f t="shared" si="42"/>
        <v>-1.4775099999999999</v>
      </c>
      <c r="K298" s="66">
        <f t="shared" si="43"/>
        <v>-3710.4294927199994</v>
      </c>
      <c r="L298" s="23">
        <f t="shared" ref="L298:L339" si="46">I298-J298</f>
        <v>-7.4090145265029106E-2</v>
      </c>
      <c r="M298" s="66">
        <f t="shared" ref="M298:M339" si="47">E298-K298</f>
        <v>-186.06050728000037</v>
      </c>
      <c r="N298" s="68">
        <f t="shared" si="44"/>
        <v>5.0145274999850553E-2</v>
      </c>
      <c r="O298" s="67"/>
      <c r="P298" s="67"/>
      <c r="T298" s="191">
        <f t="shared" ref="T298:T339" si="48">B298+C298+((D298-C298)/2)</f>
        <v>40934.717609953703</v>
      </c>
      <c r="U298" s="192">
        <f t="shared" ref="U298:U339" si="49">AVERAGE(F297:F301)-AVERAGE(F296:F300)</f>
        <v>-1.2000000000000066E-3</v>
      </c>
      <c r="V298" s="192">
        <f t="shared" ref="V298:V339" si="50">H298*F298</f>
        <v>-0.23254666666666665</v>
      </c>
      <c r="W298" s="14"/>
    </row>
    <row r="299" spans="1:23" x14ac:dyDescent="0.35">
      <c r="A299" s="14">
        <v>291</v>
      </c>
      <c r="B299" s="64">
        <v>40934</v>
      </c>
      <c r="C299" s="74">
        <v>0.71934027777777787</v>
      </c>
      <c r="D299" s="74">
        <v>0.72210648148148149</v>
      </c>
      <c r="E299" s="66">
        <v>-3674.96</v>
      </c>
      <c r="F299" s="67">
        <v>0.14199999999999999</v>
      </c>
      <c r="G299" s="61">
        <v>2511.2719999999999</v>
      </c>
      <c r="H299" s="14">
        <v>-1.58</v>
      </c>
      <c r="I299" s="62">
        <f t="shared" si="45"/>
        <v>-1.4633858857184725</v>
      </c>
      <c r="J299" s="67">
        <f t="shared" ref="J299:J339" si="51">0.877*H299-0.048</f>
        <v>-1.4336600000000002</v>
      </c>
      <c r="K299" s="66">
        <f t="shared" ref="K299:K339" si="52">J299*G299</f>
        <v>-3600.3102155200004</v>
      </c>
      <c r="L299" s="23">
        <f t="shared" si="46"/>
        <v>-2.9725885718472345E-2</v>
      </c>
      <c r="M299" s="66">
        <f t="shared" si="47"/>
        <v>-74.649784479999653</v>
      </c>
      <c r="N299" s="68">
        <f t="shared" ref="N299:N339" si="53">M299/K299</f>
        <v>2.0734264552594344E-2</v>
      </c>
      <c r="O299" s="67"/>
      <c r="P299" s="67"/>
      <c r="T299" s="191">
        <f t="shared" si="48"/>
        <v>40934.720723379629</v>
      </c>
      <c r="U299" s="192">
        <f t="shared" si="49"/>
        <v>-6.6666666666667651E-4</v>
      </c>
      <c r="V299" s="192">
        <f t="shared" si="50"/>
        <v>-0.22436</v>
      </c>
      <c r="W299" s="14"/>
    </row>
    <row r="300" spans="1:23" x14ac:dyDescent="0.35">
      <c r="A300" s="14">
        <v>292</v>
      </c>
      <c r="B300" s="64">
        <v>40934</v>
      </c>
      <c r="C300" s="74">
        <v>0.7221643518518519</v>
      </c>
      <c r="D300" s="74">
        <v>0.72542824074074075</v>
      </c>
      <c r="E300" s="66">
        <v>-3588.96</v>
      </c>
      <c r="F300" s="67">
        <v>0.14466666666666667</v>
      </c>
      <c r="G300" s="61">
        <v>2511.2719999999999</v>
      </c>
      <c r="H300" s="14">
        <v>-1.55</v>
      </c>
      <c r="I300" s="62">
        <f t="shared" si="45"/>
        <v>-1.4291402922503018</v>
      </c>
      <c r="J300" s="67">
        <f t="shared" si="51"/>
        <v>-1.4073500000000001</v>
      </c>
      <c r="K300" s="66">
        <f t="shared" si="52"/>
        <v>-3534.2386492000001</v>
      </c>
      <c r="L300" s="23">
        <f t="shared" si="46"/>
        <v>-2.1790292250301713E-2</v>
      </c>
      <c r="M300" s="66">
        <f t="shared" si="47"/>
        <v>-54.721350799999982</v>
      </c>
      <c r="N300" s="68">
        <f t="shared" si="53"/>
        <v>1.5483207624472826E-2</v>
      </c>
      <c r="O300" s="67"/>
      <c r="P300" s="67"/>
      <c r="T300" s="191">
        <f t="shared" si="48"/>
        <v>40934.723796296297</v>
      </c>
      <c r="U300" s="192">
        <f t="shared" si="49"/>
        <v>-9.3333333333331381E-4</v>
      </c>
      <c r="V300" s="192">
        <f t="shared" si="50"/>
        <v>-0.22423333333333334</v>
      </c>
      <c r="W300" s="14"/>
    </row>
    <row r="301" spans="1:23" x14ac:dyDescent="0.35">
      <c r="A301" s="14">
        <v>293</v>
      </c>
      <c r="B301" s="64">
        <v>40934</v>
      </c>
      <c r="C301" s="74">
        <v>0.72555555555555562</v>
      </c>
      <c r="D301" s="74">
        <v>0.72957175925925932</v>
      </c>
      <c r="E301" s="66">
        <v>-3607.07</v>
      </c>
      <c r="F301" s="67">
        <v>0.14866666666666667</v>
      </c>
      <c r="G301" s="61">
        <v>2511.2719999999999</v>
      </c>
      <c r="H301" s="14">
        <v>-1.46</v>
      </c>
      <c r="I301" s="62">
        <f t="shared" si="45"/>
        <v>-1.4363517771073784</v>
      </c>
      <c r="J301" s="67">
        <f t="shared" si="51"/>
        <v>-1.3284199999999999</v>
      </c>
      <c r="K301" s="66">
        <f t="shared" si="52"/>
        <v>-3336.0239502399995</v>
      </c>
      <c r="L301" s="23">
        <f t="shared" si="46"/>
        <v>-0.10793177710737845</v>
      </c>
      <c r="M301" s="66">
        <f t="shared" si="47"/>
        <v>-271.04604976000064</v>
      </c>
      <c r="N301" s="68">
        <f t="shared" si="53"/>
        <v>8.1248232567545292E-2</v>
      </c>
      <c r="O301" s="67"/>
      <c r="P301" s="67"/>
      <c r="T301" s="191">
        <f t="shared" si="48"/>
        <v>40934.727563657405</v>
      </c>
      <c r="U301" s="192">
        <f t="shared" si="49"/>
        <v>-1.8666666666666554E-3</v>
      </c>
      <c r="V301" s="192">
        <f t="shared" si="50"/>
        <v>-0.21705333333333332</v>
      </c>
      <c r="W301" s="14"/>
    </row>
    <row r="302" spans="1:23" x14ac:dyDescent="0.35">
      <c r="A302" s="14">
        <v>294</v>
      </c>
      <c r="B302" s="64">
        <v>40934</v>
      </c>
      <c r="C302" s="74">
        <v>0.72965277777777782</v>
      </c>
      <c r="D302" s="74">
        <v>0.7336111111111111</v>
      </c>
      <c r="E302" s="66">
        <v>-3197.17</v>
      </c>
      <c r="F302" s="67">
        <v>0.14466666666666667</v>
      </c>
      <c r="G302" s="61">
        <v>2511.2719999999999</v>
      </c>
      <c r="H302" s="14">
        <v>-1.45</v>
      </c>
      <c r="I302" s="62">
        <f t="shared" si="45"/>
        <v>-1.2731277217282717</v>
      </c>
      <c r="J302" s="67">
        <f t="shared" si="51"/>
        <v>-1.31965</v>
      </c>
      <c r="K302" s="66">
        <f t="shared" si="52"/>
        <v>-3314.0000947999997</v>
      </c>
      <c r="L302" s="23">
        <f t="shared" si="46"/>
        <v>4.6522278271728279E-2</v>
      </c>
      <c r="M302" s="66">
        <f t="shared" si="47"/>
        <v>116.83009479999964</v>
      </c>
      <c r="N302" s="68">
        <f t="shared" si="53"/>
        <v>-3.525349772419073E-2</v>
      </c>
      <c r="O302" s="67"/>
      <c r="P302" s="67"/>
      <c r="T302" s="191">
        <f t="shared" si="48"/>
        <v>40934.731631944444</v>
      </c>
      <c r="U302" s="192">
        <f t="shared" si="49"/>
        <v>-6.1333333333333517E-3</v>
      </c>
      <c r="V302" s="192">
        <f t="shared" si="50"/>
        <v>-0.20976666666666666</v>
      </c>
      <c r="W302" s="14"/>
    </row>
    <row r="303" spans="1:23" x14ac:dyDescent="0.35">
      <c r="A303" s="14">
        <v>295</v>
      </c>
      <c r="B303" s="64">
        <v>40934</v>
      </c>
      <c r="C303" s="74">
        <v>0.7336921296296296</v>
      </c>
      <c r="D303" s="74">
        <v>0.73667824074074073</v>
      </c>
      <c r="E303" s="66">
        <v>-3298.25</v>
      </c>
      <c r="F303" s="67">
        <v>0.13800000000000001</v>
      </c>
      <c r="G303" s="61">
        <v>2508.4520000000002</v>
      </c>
      <c r="H303" s="14">
        <v>-1.37</v>
      </c>
      <c r="I303" s="62">
        <f t="shared" si="45"/>
        <v>-1.3148547390980572</v>
      </c>
      <c r="J303" s="67">
        <f t="shared" si="51"/>
        <v>-1.2494900000000002</v>
      </c>
      <c r="K303" s="66">
        <f t="shared" si="52"/>
        <v>-3134.2856894800007</v>
      </c>
      <c r="L303" s="23">
        <f t="shared" si="46"/>
        <v>-6.5364739098056956E-2</v>
      </c>
      <c r="M303" s="66">
        <f t="shared" si="47"/>
        <v>-163.96431051999934</v>
      </c>
      <c r="N303" s="68">
        <f t="shared" si="53"/>
        <v>5.2313135037540925E-2</v>
      </c>
      <c r="O303" s="67"/>
      <c r="P303" s="67"/>
      <c r="T303" s="191">
        <f t="shared" si="48"/>
        <v>40934.735185185185</v>
      </c>
      <c r="U303" s="192">
        <f t="shared" si="49"/>
        <v>-1.2266666666666662E-2</v>
      </c>
      <c r="V303" s="192">
        <f t="shared" si="50"/>
        <v>-0.18906000000000003</v>
      </c>
      <c r="W303" s="14"/>
    </row>
    <row r="304" spans="1:23" x14ac:dyDescent="0.35">
      <c r="A304" s="14">
        <v>296</v>
      </c>
      <c r="B304" s="64">
        <v>40934</v>
      </c>
      <c r="C304" s="74">
        <v>0.73687499999999995</v>
      </c>
      <c r="D304" s="74">
        <v>0.74013888888888879</v>
      </c>
      <c r="E304" s="66">
        <v>-3082.92</v>
      </c>
      <c r="F304" s="67">
        <v>0.13266666666666665</v>
      </c>
      <c r="G304" s="61">
        <v>2508.4520000000002</v>
      </c>
      <c r="H304" s="14">
        <v>-1.32</v>
      </c>
      <c r="I304" s="62">
        <f t="shared" si="45"/>
        <v>-1.2290129530084688</v>
      </c>
      <c r="J304" s="67">
        <f t="shared" si="51"/>
        <v>-1.20564</v>
      </c>
      <c r="K304" s="66">
        <f t="shared" si="52"/>
        <v>-3024.2900692800004</v>
      </c>
      <c r="L304" s="23">
        <f t="shared" si="46"/>
        <v>-2.3372953008468755E-2</v>
      </c>
      <c r="M304" s="66">
        <f t="shared" si="47"/>
        <v>-58.62993071999972</v>
      </c>
      <c r="N304" s="68">
        <f t="shared" si="53"/>
        <v>1.9386345018802341E-2</v>
      </c>
      <c r="O304" s="67"/>
      <c r="P304" s="67"/>
      <c r="T304" s="191">
        <f t="shared" si="48"/>
        <v>40934.73850694445</v>
      </c>
      <c r="U304" s="192">
        <f t="shared" si="49"/>
        <v>-1.6799999999999995E-2</v>
      </c>
      <c r="V304" s="192">
        <f t="shared" si="50"/>
        <v>-0.17512</v>
      </c>
      <c r="W304" s="14"/>
    </row>
    <row r="305" spans="1:23" x14ac:dyDescent="0.35">
      <c r="A305" s="14">
        <v>297</v>
      </c>
      <c r="B305" s="64">
        <v>40934</v>
      </c>
      <c r="C305" s="74">
        <v>0.74026620370370377</v>
      </c>
      <c r="D305" s="74">
        <v>0.7434722222222222</v>
      </c>
      <c r="E305" s="66">
        <v>-2974.75</v>
      </c>
      <c r="F305" s="67">
        <v>0.11400000000000002</v>
      </c>
      <c r="G305" s="61">
        <v>2502.8119999999999</v>
      </c>
      <c r="H305" s="14">
        <v>-1.25</v>
      </c>
      <c r="I305" s="62">
        <f t="shared" si="45"/>
        <v>-1.188563104220373</v>
      </c>
      <c r="J305" s="67">
        <f t="shared" si="51"/>
        <v>-1.14425</v>
      </c>
      <c r="K305" s="66">
        <f t="shared" si="52"/>
        <v>-2863.842631</v>
      </c>
      <c r="L305" s="23">
        <f t="shared" si="46"/>
        <v>-4.4313104220373045E-2</v>
      </c>
      <c r="M305" s="66">
        <f t="shared" si="47"/>
        <v>-110.90736900000002</v>
      </c>
      <c r="N305" s="68">
        <f t="shared" si="53"/>
        <v>3.8726767944394086E-2</v>
      </c>
      <c r="O305" s="67"/>
      <c r="P305" s="67"/>
      <c r="T305" s="191">
        <f t="shared" si="48"/>
        <v>40934.741869212965</v>
      </c>
      <c r="U305" s="192">
        <f t="shared" si="49"/>
        <v>-2.1333333333333343E-2</v>
      </c>
      <c r="V305" s="192">
        <f t="shared" si="50"/>
        <v>-0.14250000000000002</v>
      </c>
      <c r="W305" s="14"/>
    </row>
    <row r="306" spans="1:23" x14ac:dyDescent="0.35">
      <c r="A306" s="14">
        <v>298</v>
      </c>
      <c r="B306" s="64">
        <v>40934</v>
      </c>
      <c r="C306" s="74">
        <v>0.74359953703703707</v>
      </c>
      <c r="D306" s="74">
        <v>0.74729166666666658</v>
      </c>
      <c r="E306" s="66">
        <v>-2738.23</v>
      </c>
      <c r="F306" s="67">
        <v>8.7333333333333346E-2</v>
      </c>
      <c r="G306" s="61">
        <v>2494.3519999999999</v>
      </c>
      <c r="H306" s="14">
        <v>-1.1200000000000001</v>
      </c>
      <c r="I306" s="62">
        <f t="shared" si="45"/>
        <v>-1.0977720866982688</v>
      </c>
      <c r="J306" s="67">
        <f t="shared" si="51"/>
        <v>-1.03024</v>
      </c>
      <c r="K306" s="66">
        <f t="shared" si="52"/>
        <v>-2569.7812044799998</v>
      </c>
      <c r="L306" s="23">
        <f t="shared" si="46"/>
        <v>-6.7532086698268712E-2</v>
      </c>
      <c r="M306" s="66">
        <f t="shared" si="47"/>
        <v>-168.4487955200002</v>
      </c>
      <c r="N306" s="68">
        <f t="shared" si="53"/>
        <v>6.5549858963221005E-2</v>
      </c>
      <c r="O306" s="67"/>
      <c r="P306" s="67"/>
      <c r="T306" s="191">
        <f t="shared" si="48"/>
        <v>40934.745445601853</v>
      </c>
      <c r="U306" s="192">
        <f t="shared" si="49"/>
        <v>-2.7733333333333332E-2</v>
      </c>
      <c r="V306" s="192">
        <f t="shared" si="50"/>
        <v>-9.7813333333333363E-2</v>
      </c>
      <c r="W306" s="14"/>
    </row>
    <row r="307" spans="1:23" x14ac:dyDescent="0.35">
      <c r="A307" s="14">
        <v>299</v>
      </c>
      <c r="B307" s="64">
        <v>40934</v>
      </c>
      <c r="C307" s="74">
        <v>0.74736111111111114</v>
      </c>
      <c r="D307" s="74">
        <v>0.74982638888888886</v>
      </c>
      <c r="E307" s="66">
        <v>-2449.3000000000002</v>
      </c>
      <c r="F307" s="67">
        <v>6.0666666666666667E-2</v>
      </c>
      <c r="G307" s="61">
        <v>2488.712</v>
      </c>
      <c r="H307" s="14">
        <v>-0.98</v>
      </c>
      <c r="I307" s="62">
        <f t="shared" si="45"/>
        <v>-0.98416369591981723</v>
      </c>
      <c r="J307" s="67">
        <f t="shared" si="51"/>
        <v>-0.90746000000000004</v>
      </c>
      <c r="K307" s="66">
        <f t="shared" si="52"/>
        <v>-2258.4065915199999</v>
      </c>
      <c r="L307" s="23">
        <f t="shared" si="46"/>
        <v>-7.6703695919817183E-2</v>
      </c>
      <c r="M307" s="66">
        <f t="shared" si="47"/>
        <v>-190.89340848000029</v>
      </c>
      <c r="N307" s="68">
        <f t="shared" si="53"/>
        <v>8.4525704625897868E-2</v>
      </c>
      <c r="O307" s="67"/>
      <c r="P307" s="67"/>
      <c r="T307" s="191">
        <f t="shared" si="48"/>
        <v>40934.748593750002</v>
      </c>
      <c r="U307" s="192">
        <f t="shared" si="49"/>
        <v>-3.5200000000000002E-2</v>
      </c>
      <c r="V307" s="192">
        <f t="shared" si="50"/>
        <v>-5.945333333333333E-2</v>
      </c>
      <c r="W307" s="14"/>
    </row>
    <row r="308" spans="1:23" x14ac:dyDescent="0.35">
      <c r="A308" s="14">
        <v>300</v>
      </c>
      <c r="B308" s="64">
        <v>40934</v>
      </c>
      <c r="C308" s="74">
        <v>0.74993055555555566</v>
      </c>
      <c r="D308" s="74">
        <v>0.75265046296296301</v>
      </c>
      <c r="E308" s="66">
        <v>-2110.61</v>
      </c>
      <c r="F308" s="67">
        <v>3.1333333333333331E-2</v>
      </c>
      <c r="G308" s="61">
        <v>2480.252</v>
      </c>
      <c r="H308" s="14">
        <v>-0.83</v>
      </c>
      <c r="I308" s="62">
        <f t="shared" si="45"/>
        <v>-0.85096595023408916</v>
      </c>
      <c r="J308" s="67">
        <f t="shared" si="51"/>
        <v>-0.77590999999999999</v>
      </c>
      <c r="K308" s="66">
        <f t="shared" si="52"/>
        <v>-1924.45232932</v>
      </c>
      <c r="L308" s="23">
        <f t="shared" si="46"/>
        <v>-7.5055950234089175E-2</v>
      </c>
      <c r="M308" s="66">
        <f t="shared" si="47"/>
        <v>-186.15767068000014</v>
      </c>
      <c r="N308" s="68">
        <f t="shared" si="53"/>
        <v>9.6732804364023109E-2</v>
      </c>
      <c r="O308" s="67"/>
      <c r="P308" s="67"/>
      <c r="T308" s="191">
        <f t="shared" si="48"/>
        <v>40934.751290509259</v>
      </c>
      <c r="U308" s="192">
        <f t="shared" si="49"/>
        <v>-3.5466666666666674E-2</v>
      </c>
      <c r="V308" s="192">
        <f t="shared" si="50"/>
        <v>-2.6006666666666664E-2</v>
      </c>
      <c r="W308" s="14"/>
    </row>
    <row r="309" spans="1:23" x14ac:dyDescent="0.35">
      <c r="A309" s="14">
        <v>301</v>
      </c>
      <c r="B309" s="64">
        <v>40934</v>
      </c>
      <c r="C309" s="74">
        <v>0.75274305555555554</v>
      </c>
      <c r="D309" s="74">
        <v>0.75601851851851853</v>
      </c>
      <c r="E309" s="66">
        <v>-1582.77</v>
      </c>
      <c r="F309" s="67">
        <v>-6.0000000000000105E-3</v>
      </c>
      <c r="G309" s="61">
        <v>2468.9720000000002</v>
      </c>
      <c r="H309" s="14">
        <v>-0.56999999999999995</v>
      </c>
      <c r="I309" s="62">
        <f t="shared" si="45"/>
        <v>-0.64106437821085049</v>
      </c>
      <c r="J309" s="67">
        <f t="shared" si="51"/>
        <v>-0.54788999999999999</v>
      </c>
      <c r="K309" s="66">
        <f t="shared" si="52"/>
        <v>-1352.7250690800001</v>
      </c>
      <c r="L309" s="23">
        <f t="shared" si="46"/>
        <v>-9.3174378210850506E-2</v>
      </c>
      <c r="M309" s="66">
        <f t="shared" si="47"/>
        <v>-230.04493091999984</v>
      </c>
      <c r="N309" s="68">
        <f t="shared" si="53"/>
        <v>0.17006037381746414</v>
      </c>
      <c r="O309" s="67"/>
      <c r="P309" s="67"/>
      <c r="T309" s="191">
        <f t="shared" si="48"/>
        <v>40934.754380787039</v>
      </c>
      <c r="U309" s="192">
        <f t="shared" si="49"/>
        <v>-3.3733333333333337E-2</v>
      </c>
      <c r="V309" s="192">
        <f t="shared" si="50"/>
        <v>3.4200000000000055E-3</v>
      </c>
      <c r="W309" s="14"/>
    </row>
    <row r="310" spans="1:23" x14ac:dyDescent="0.35">
      <c r="A310" s="14">
        <v>302</v>
      </c>
      <c r="B310" s="64">
        <v>40934</v>
      </c>
      <c r="C310" s="74">
        <v>0.75738425925925934</v>
      </c>
      <c r="D310" s="74">
        <v>0.75937500000000002</v>
      </c>
      <c r="E310" s="66">
        <v>-922.32799999999997</v>
      </c>
      <c r="F310" s="67">
        <v>-6.200000000000002E-2</v>
      </c>
      <c r="G310" s="61">
        <v>2452.0520000000001</v>
      </c>
      <c r="H310" s="14">
        <v>-0.25</v>
      </c>
      <c r="I310" s="62">
        <f t="shared" si="45"/>
        <v>-0.37614536722712238</v>
      </c>
      <c r="J310" s="67">
        <f t="shared" si="51"/>
        <v>-0.26724999999999999</v>
      </c>
      <c r="K310" s="66">
        <f t="shared" si="52"/>
        <v>-655.31089699999995</v>
      </c>
      <c r="L310" s="23">
        <f t="shared" si="46"/>
        <v>-0.1088953672271224</v>
      </c>
      <c r="M310" s="66">
        <f t="shared" si="47"/>
        <v>-267.01710300000002</v>
      </c>
      <c r="N310" s="68">
        <f t="shared" si="53"/>
        <v>0.40746629458231037</v>
      </c>
      <c r="O310" s="67"/>
      <c r="P310" s="67"/>
      <c r="T310" s="191">
        <f t="shared" si="48"/>
        <v>40934.758379629631</v>
      </c>
      <c r="U310" s="192">
        <f t="shared" si="49"/>
        <v>-3.1466666666666657E-2</v>
      </c>
      <c r="V310" s="192">
        <f t="shared" si="50"/>
        <v>1.5500000000000005E-2</v>
      </c>
      <c r="W310" s="14"/>
    </row>
    <row r="311" spans="1:23" x14ac:dyDescent="0.35">
      <c r="A311" s="14">
        <v>303</v>
      </c>
      <c r="B311" s="64">
        <v>40934</v>
      </c>
      <c r="C311" s="74">
        <v>0.75946759259259267</v>
      </c>
      <c r="D311" s="74">
        <v>0.76138888888888889</v>
      </c>
      <c r="E311" s="66">
        <v>-539.09</v>
      </c>
      <c r="F311" s="67">
        <v>-0.09</v>
      </c>
      <c r="G311" s="61">
        <v>2446.4119999999998</v>
      </c>
      <c r="H311" s="14">
        <v>-0.11</v>
      </c>
      <c r="I311" s="62">
        <f t="shared" si="45"/>
        <v>-0.22035944885816455</v>
      </c>
      <c r="J311" s="67">
        <f t="shared" si="51"/>
        <v>-0.14446999999999999</v>
      </c>
      <c r="K311" s="66">
        <f t="shared" si="52"/>
        <v>-353.43314163999992</v>
      </c>
      <c r="L311" s="23">
        <f t="shared" si="46"/>
        <v>-7.5889448858164565E-2</v>
      </c>
      <c r="M311" s="66">
        <f t="shared" si="47"/>
        <v>-185.65685836000011</v>
      </c>
      <c r="N311" s="68">
        <f t="shared" si="53"/>
        <v>0.52529555518906756</v>
      </c>
      <c r="O311" s="67"/>
      <c r="P311" s="67"/>
      <c r="T311" s="191">
        <f t="shared" si="48"/>
        <v>40934.760428240741</v>
      </c>
      <c r="U311" s="192">
        <f t="shared" si="49"/>
        <v>-2.8800000000000006E-2</v>
      </c>
      <c r="V311" s="192">
        <f t="shared" si="50"/>
        <v>9.8999999999999991E-3</v>
      </c>
      <c r="W311" s="14"/>
    </row>
    <row r="312" spans="1:23" x14ac:dyDescent="0.35">
      <c r="A312" s="14">
        <v>304</v>
      </c>
      <c r="B312" s="64">
        <v>40934</v>
      </c>
      <c r="C312" s="74">
        <v>0.76148148148148154</v>
      </c>
      <c r="D312" s="74">
        <v>0.76376157407407408</v>
      </c>
      <c r="E312" s="66">
        <v>-184.517</v>
      </c>
      <c r="F312" s="67">
        <v>-0.108</v>
      </c>
      <c r="G312" s="61">
        <v>2440.7719999999999</v>
      </c>
      <c r="H312" s="14">
        <v>0.08</v>
      </c>
      <c r="I312" s="62">
        <f t="shared" si="45"/>
        <v>-7.5597802662436306E-2</v>
      </c>
      <c r="J312" s="67">
        <f t="shared" si="51"/>
        <v>2.2159999999999999E-2</v>
      </c>
      <c r="K312" s="66">
        <f t="shared" si="52"/>
        <v>54.087507519999996</v>
      </c>
      <c r="L312" s="23">
        <f t="shared" si="46"/>
        <v>-9.7757802662436305E-2</v>
      </c>
      <c r="M312" s="66">
        <f t="shared" si="47"/>
        <v>-238.60450752</v>
      </c>
      <c r="N312" s="68">
        <f t="shared" si="53"/>
        <v>-4.4114531887381014</v>
      </c>
      <c r="O312" s="67"/>
      <c r="P312" s="67"/>
      <c r="T312" s="191">
        <f t="shared" si="48"/>
        <v>40934.762621527778</v>
      </c>
      <c r="U312" s="192">
        <f t="shared" si="49"/>
        <v>-2.1200000000000011E-2</v>
      </c>
      <c r="V312" s="192">
        <f t="shared" si="50"/>
        <v>-8.6400000000000001E-3</v>
      </c>
      <c r="W312" s="14"/>
    </row>
    <row r="313" spans="1:23" x14ac:dyDescent="0.35">
      <c r="A313" s="14">
        <v>305</v>
      </c>
      <c r="B313" s="64">
        <v>40934</v>
      </c>
      <c r="C313" s="74">
        <v>0.76386574074074076</v>
      </c>
      <c r="D313" s="74">
        <v>0.7659259259259259</v>
      </c>
      <c r="E313" s="66">
        <v>237.10900000000001</v>
      </c>
      <c r="F313" s="67">
        <v>-0.126</v>
      </c>
      <c r="G313" s="61">
        <v>2435.1320000000001</v>
      </c>
      <c r="H313" s="14">
        <v>0.25</v>
      </c>
      <c r="I313" s="62">
        <f t="shared" si="45"/>
        <v>9.7370080964810118E-2</v>
      </c>
      <c r="J313" s="67">
        <f t="shared" si="51"/>
        <v>0.17125000000000001</v>
      </c>
      <c r="K313" s="66">
        <f t="shared" si="52"/>
        <v>417.01635500000003</v>
      </c>
      <c r="L313" s="23">
        <f t="shared" si="46"/>
        <v>-7.3879919035189895E-2</v>
      </c>
      <c r="M313" s="66">
        <f t="shared" si="47"/>
        <v>-179.90735500000002</v>
      </c>
      <c r="N313" s="68">
        <f t="shared" si="53"/>
        <v>-0.4314155856069482</v>
      </c>
      <c r="O313" s="67"/>
      <c r="P313" s="67"/>
      <c r="T313" s="191">
        <f t="shared" si="48"/>
        <v>40934.764895833338</v>
      </c>
      <c r="U313" s="192">
        <f t="shared" si="49"/>
        <v>-2.0133333333333336E-2</v>
      </c>
      <c r="V313" s="192">
        <f t="shared" si="50"/>
        <v>-3.15E-2</v>
      </c>
      <c r="W313" s="14"/>
    </row>
    <row r="314" spans="1:23" x14ac:dyDescent="0.35">
      <c r="A314" s="14">
        <v>306</v>
      </c>
      <c r="B314" s="64">
        <v>40934</v>
      </c>
      <c r="C314" s="74">
        <v>0.76603009259259258</v>
      </c>
      <c r="D314" s="74">
        <v>0.76862268518518517</v>
      </c>
      <c r="E314" s="66">
        <v>588.15300000000002</v>
      </c>
      <c r="F314" s="67">
        <v>-0.15000000000000002</v>
      </c>
      <c r="G314" s="61">
        <v>2426.672</v>
      </c>
      <c r="H314" s="14">
        <v>0.42</v>
      </c>
      <c r="I314" s="62">
        <f t="shared" si="45"/>
        <v>0.24237020907646356</v>
      </c>
      <c r="J314" s="67">
        <f t="shared" si="51"/>
        <v>0.32034000000000001</v>
      </c>
      <c r="K314" s="66">
        <f t="shared" si="52"/>
        <v>777.36010848000001</v>
      </c>
      <c r="L314" s="23">
        <f t="shared" si="46"/>
        <v>-7.7969790923536453E-2</v>
      </c>
      <c r="M314" s="66">
        <f t="shared" si="47"/>
        <v>-189.20710847999999</v>
      </c>
      <c r="N314" s="68">
        <f t="shared" si="53"/>
        <v>-0.24339698733700577</v>
      </c>
      <c r="O314" s="67"/>
      <c r="P314" s="67"/>
      <c r="T314" s="191">
        <f t="shared" si="48"/>
        <v>40934.767326388886</v>
      </c>
      <c r="U314" s="192">
        <f t="shared" si="49"/>
        <v>-2.0799999999999985E-2</v>
      </c>
      <c r="V314" s="192">
        <f t="shared" si="50"/>
        <v>-6.3E-2</v>
      </c>
      <c r="W314" s="14"/>
    </row>
    <row r="315" spans="1:23" x14ac:dyDescent="0.35">
      <c r="A315" s="14">
        <v>307</v>
      </c>
      <c r="B315" s="64">
        <v>40934</v>
      </c>
      <c r="C315" s="74">
        <v>0.76878472222222216</v>
      </c>
      <c r="D315" s="74">
        <v>0.77112268518518512</v>
      </c>
      <c r="E315" s="66">
        <v>921.59799999999996</v>
      </c>
      <c r="F315" s="67">
        <v>-0.16800000000000004</v>
      </c>
      <c r="G315" s="61">
        <v>2423.8519999999999</v>
      </c>
      <c r="H315" s="14">
        <v>0.56999999999999995</v>
      </c>
      <c r="I315" s="62">
        <f t="shared" si="45"/>
        <v>0.38022040949694946</v>
      </c>
      <c r="J315" s="67">
        <f t="shared" si="51"/>
        <v>0.45188999999999996</v>
      </c>
      <c r="K315" s="66">
        <f t="shared" si="52"/>
        <v>1095.3144802799998</v>
      </c>
      <c r="L315" s="23">
        <f t="shared" si="46"/>
        <v>-7.1669590503050495E-2</v>
      </c>
      <c r="M315" s="66">
        <f t="shared" si="47"/>
        <v>-173.71648027999981</v>
      </c>
      <c r="N315" s="68">
        <f t="shared" si="53"/>
        <v>-0.15859963819303471</v>
      </c>
      <c r="O315" s="67"/>
      <c r="P315" s="67"/>
      <c r="T315" s="191">
        <f t="shared" si="48"/>
        <v>40934.769953703697</v>
      </c>
      <c r="U315" s="192">
        <f t="shared" si="49"/>
        <v>-2.0400000000000029E-2</v>
      </c>
      <c r="V315" s="192">
        <f t="shared" si="50"/>
        <v>-9.5760000000000012E-2</v>
      </c>
      <c r="W315" s="14"/>
    </row>
    <row r="316" spans="1:23" x14ac:dyDescent="0.35">
      <c r="A316" s="14">
        <v>308</v>
      </c>
      <c r="B316" s="64">
        <v>40934</v>
      </c>
      <c r="C316" s="74">
        <v>0.77121527777777776</v>
      </c>
      <c r="D316" s="74">
        <v>0.77369212962962963</v>
      </c>
      <c r="E316" s="66">
        <v>1312.39</v>
      </c>
      <c r="F316" s="67">
        <v>-0.19066666666666668</v>
      </c>
      <c r="G316" s="61">
        <v>2415.3919999999998</v>
      </c>
      <c r="H316" s="14">
        <v>0.67</v>
      </c>
      <c r="I316" s="62">
        <f t="shared" si="45"/>
        <v>0.54334451716325971</v>
      </c>
      <c r="J316" s="67">
        <f t="shared" si="51"/>
        <v>0.53959000000000001</v>
      </c>
      <c r="K316" s="66">
        <f t="shared" si="52"/>
        <v>1303.32136928</v>
      </c>
      <c r="L316" s="23">
        <f t="shared" si="46"/>
        <v>3.7545171632596963E-3</v>
      </c>
      <c r="M316" s="66">
        <f t="shared" si="47"/>
        <v>9.0686307200001011</v>
      </c>
      <c r="N316" s="68">
        <f t="shared" si="53"/>
        <v>6.958092557793269E-3</v>
      </c>
      <c r="O316" s="67"/>
      <c r="P316" s="67"/>
      <c r="T316" s="191">
        <f t="shared" si="48"/>
        <v>40934.772453703699</v>
      </c>
      <c r="U316" s="192">
        <f t="shared" si="49"/>
        <v>-1.9866666666666644E-2</v>
      </c>
      <c r="V316" s="192">
        <f t="shared" si="50"/>
        <v>-0.12774666666666668</v>
      </c>
      <c r="W316" s="14"/>
    </row>
    <row r="317" spans="1:23" x14ac:dyDescent="0.35">
      <c r="A317" s="14">
        <v>309</v>
      </c>
      <c r="B317" s="64">
        <v>40934</v>
      </c>
      <c r="C317" s="74">
        <v>0.77378472222222217</v>
      </c>
      <c r="D317" s="74">
        <v>0.77609953703703705</v>
      </c>
      <c r="E317" s="66">
        <v>1486.01</v>
      </c>
      <c r="F317" s="67">
        <v>-0.21200000000000002</v>
      </c>
      <c r="G317" s="61">
        <v>2409.752</v>
      </c>
      <c r="H317" s="14">
        <v>0.77</v>
      </c>
      <c r="I317" s="62">
        <f t="shared" si="45"/>
        <v>0.6166651174062725</v>
      </c>
      <c r="J317" s="67">
        <f t="shared" si="51"/>
        <v>0.62729000000000001</v>
      </c>
      <c r="K317" s="66">
        <f t="shared" si="52"/>
        <v>1511.61333208</v>
      </c>
      <c r="L317" s="23">
        <f t="shared" si="46"/>
        <v>-1.0624882593727514E-2</v>
      </c>
      <c r="M317" s="66">
        <f t="shared" si="47"/>
        <v>-25.603332079999973</v>
      </c>
      <c r="N317" s="68">
        <f t="shared" si="53"/>
        <v>-1.6937752225808598E-2</v>
      </c>
      <c r="O317" s="67"/>
      <c r="P317" s="67"/>
      <c r="T317" s="191">
        <f t="shared" si="48"/>
        <v>40934.774942129632</v>
      </c>
      <c r="U317" s="192">
        <f t="shared" si="49"/>
        <v>-2.106666666666665E-2</v>
      </c>
      <c r="V317" s="192">
        <f t="shared" si="50"/>
        <v>-0.16324000000000002</v>
      </c>
      <c r="W317" s="14"/>
    </row>
    <row r="318" spans="1:23" x14ac:dyDescent="0.35">
      <c r="A318" s="14">
        <v>310</v>
      </c>
      <c r="B318" s="64">
        <v>40934</v>
      </c>
      <c r="C318" s="74">
        <v>0.77619212962962969</v>
      </c>
      <c r="D318" s="74">
        <v>0.77856481481481488</v>
      </c>
      <c r="E318" s="66">
        <v>1677.97</v>
      </c>
      <c r="F318" s="67">
        <v>-0.22800000000000001</v>
      </c>
      <c r="G318" s="61">
        <v>2406.9319999999998</v>
      </c>
      <c r="H318" s="14">
        <v>0.81</v>
      </c>
      <c r="I318" s="62">
        <f t="shared" si="45"/>
        <v>0.69714059225603386</v>
      </c>
      <c r="J318" s="67">
        <f t="shared" si="51"/>
        <v>0.66237000000000001</v>
      </c>
      <c r="K318" s="66">
        <f t="shared" si="52"/>
        <v>1594.27954884</v>
      </c>
      <c r="L318" s="23">
        <f t="shared" si="46"/>
        <v>3.477059225603385E-2</v>
      </c>
      <c r="M318" s="66">
        <f t="shared" si="47"/>
        <v>83.690451160000066</v>
      </c>
      <c r="N318" s="68">
        <f t="shared" si="53"/>
        <v>5.2494213590642463E-2</v>
      </c>
      <c r="O318" s="67"/>
      <c r="P318" s="67"/>
      <c r="T318" s="191">
        <f t="shared" si="48"/>
        <v>40934.777378472216</v>
      </c>
      <c r="U318" s="192">
        <f t="shared" si="49"/>
        <v>-2.053333333333332E-2</v>
      </c>
      <c r="V318" s="192">
        <f t="shared" si="50"/>
        <v>-0.18468000000000001</v>
      </c>
      <c r="W318" s="14"/>
    </row>
    <row r="319" spans="1:23" x14ac:dyDescent="0.35">
      <c r="A319" s="14">
        <v>311</v>
      </c>
      <c r="B319" s="64">
        <v>40934</v>
      </c>
      <c r="C319" s="74">
        <v>0.77864583333333337</v>
      </c>
      <c r="D319" s="74">
        <v>0.78108796296296301</v>
      </c>
      <c r="E319" s="66">
        <v>1782.2</v>
      </c>
      <c r="F319" s="67">
        <v>-0.24933333333333335</v>
      </c>
      <c r="G319" s="61">
        <v>2401.2919999999999</v>
      </c>
      <c r="H319" s="14">
        <v>0.84</v>
      </c>
      <c r="I319" s="62">
        <f t="shared" si="45"/>
        <v>0.74218379105914656</v>
      </c>
      <c r="J319" s="67">
        <f t="shared" si="51"/>
        <v>0.68867999999999996</v>
      </c>
      <c r="K319" s="66">
        <f t="shared" si="52"/>
        <v>1653.7217745599999</v>
      </c>
      <c r="L319" s="23">
        <f t="shared" si="46"/>
        <v>5.3503791059146599E-2</v>
      </c>
      <c r="M319" s="66">
        <f t="shared" si="47"/>
        <v>128.47822544000019</v>
      </c>
      <c r="N319" s="68">
        <f t="shared" si="53"/>
        <v>7.7690351192348517E-2</v>
      </c>
      <c r="O319" s="67"/>
      <c r="P319" s="67"/>
      <c r="T319" s="191">
        <f t="shared" si="48"/>
        <v>40934.779866898149</v>
      </c>
      <c r="U319" s="192">
        <f t="shared" si="49"/>
        <v>-2.1600000000000064E-2</v>
      </c>
      <c r="V319" s="192">
        <f t="shared" si="50"/>
        <v>-0.20944000000000002</v>
      </c>
      <c r="W319" s="14"/>
    </row>
    <row r="320" spans="1:23" x14ac:dyDescent="0.35">
      <c r="A320" s="14">
        <v>312</v>
      </c>
      <c r="B320" s="64">
        <v>40934</v>
      </c>
      <c r="C320" s="74">
        <v>0.78118055555555566</v>
      </c>
      <c r="D320" s="74">
        <v>0.78342592592592597</v>
      </c>
      <c r="E320" s="66">
        <v>1815.64</v>
      </c>
      <c r="F320" s="67">
        <v>-0.27333333333333332</v>
      </c>
      <c r="G320" s="61">
        <v>2392.8319999999999</v>
      </c>
      <c r="H320" s="14">
        <v>0.93</v>
      </c>
      <c r="I320" s="62">
        <f t="shared" si="45"/>
        <v>0.75878289825612499</v>
      </c>
      <c r="J320" s="67">
        <f t="shared" si="51"/>
        <v>0.76761000000000001</v>
      </c>
      <c r="K320" s="66">
        <f t="shared" si="52"/>
        <v>1836.7617715199999</v>
      </c>
      <c r="L320" s="23">
        <f t="shared" si="46"/>
        <v>-8.827101743875021E-3</v>
      </c>
      <c r="M320" s="66">
        <f t="shared" si="47"/>
        <v>-21.121771519999811</v>
      </c>
      <c r="N320" s="68">
        <f t="shared" si="53"/>
        <v>-1.1499461632697544E-2</v>
      </c>
      <c r="O320" s="67"/>
      <c r="P320" s="67"/>
      <c r="T320" s="191">
        <f t="shared" si="48"/>
        <v>40934.78230324074</v>
      </c>
      <c r="U320" s="192">
        <f t="shared" si="49"/>
        <v>-2.2399999999999975E-2</v>
      </c>
      <c r="V320" s="192">
        <f t="shared" si="50"/>
        <v>-0.25419999999999998</v>
      </c>
      <c r="W320" s="14"/>
    </row>
    <row r="321" spans="1:23" x14ac:dyDescent="0.35">
      <c r="A321" s="14">
        <v>313</v>
      </c>
      <c r="B321" s="64">
        <v>40934</v>
      </c>
      <c r="C321" s="74">
        <v>0.78372685185185187</v>
      </c>
      <c r="D321" s="74">
        <v>0.78609953703703705</v>
      </c>
      <c r="E321" s="66">
        <v>2037.59</v>
      </c>
      <c r="F321" s="67">
        <v>-0.29333333333333333</v>
      </c>
      <c r="G321" s="61">
        <v>2387.192</v>
      </c>
      <c r="H321" s="14">
        <v>1.07</v>
      </c>
      <c r="I321" s="62">
        <f t="shared" si="45"/>
        <v>0.85355095023776884</v>
      </c>
      <c r="J321" s="67">
        <f t="shared" si="51"/>
        <v>0.89039000000000001</v>
      </c>
      <c r="K321" s="66">
        <f t="shared" si="52"/>
        <v>2125.5318848800002</v>
      </c>
      <c r="L321" s="23">
        <f t="shared" si="46"/>
        <v>-3.683904976223118E-2</v>
      </c>
      <c r="M321" s="66">
        <f t="shared" si="47"/>
        <v>-87.941884880000316</v>
      </c>
      <c r="N321" s="68">
        <f t="shared" si="53"/>
        <v>-4.1374060537776966E-2</v>
      </c>
      <c r="O321" s="67"/>
      <c r="P321" s="67"/>
      <c r="T321" s="191">
        <f t="shared" si="48"/>
        <v>40934.784913194439</v>
      </c>
      <c r="U321" s="192">
        <f t="shared" si="49"/>
        <v>-2.293333333333325E-2</v>
      </c>
      <c r="V321" s="192">
        <f t="shared" si="50"/>
        <v>-0.31386666666666668</v>
      </c>
      <c r="W321" s="14"/>
    </row>
    <row r="322" spans="1:23" x14ac:dyDescent="0.35">
      <c r="A322" s="14">
        <v>314</v>
      </c>
      <c r="B322" s="64">
        <v>40934</v>
      </c>
      <c r="C322" s="74">
        <v>0.78619212962962959</v>
      </c>
      <c r="D322" s="74">
        <v>0.78834490740740737</v>
      </c>
      <c r="E322" s="66">
        <v>2099.2199999999998</v>
      </c>
      <c r="F322" s="67">
        <v>-0.32</v>
      </c>
      <c r="G322" s="61">
        <v>2381.5520000000001</v>
      </c>
      <c r="H322" s="14">
        <v>1.1200000000000001</v>
      </c>
      <c r="I322" s="62">
        <f t="shared" si="45"/>
        <v>0.88145041552735348</v>
      </c>
      <c r="J322" s="67">
        <f t="shared" si="51"/>
        <v>0.93424000000000007</v>
      </c>
      <c r="K322" s="66">
        <f t="shared" si="52"/>
        <v>2224.9411404800003</v>
      </c>
      <c r="L322" s="23">
        <f t="shared" si="46"/>
        <v>-5.2789584472646589E-2</v>
      </c>
      <c r="M322" s="66">
        <f t="shared" si="47"/>
        <v>-125.72114048000049</v>
      </c>
      <c r="N322" s="68">
        <f t="shared" si="53"/>
        <v>-5.6505378139071978E-2</v>
      </c>
      <c r="O322" s="67"/>
      <c r="P322" s="67"/>
      <c r="T322" s="191">
        <f t="shared" si="48"/>
        <v>40934.787268518514</v>
      </c>
      <c r="U322" s="192">
        <f t="shared" si="49"/>
        <v>-2.1333333333333426E-2</v>
      </c>
      <c r="V322" s="192">
        <f t="shared" si="50"/>
        <v>-0.35840000000000005</v>
      </c>
      <c r="W322" s="14"/>
    </row>
    <row r="323" spans="1:23" x14ac:dyDescent="0.35">
      <c r="A323" s="14">
        <v>315</v>
      </c>
      <c r="B323" s="64">
        <v>40934</v>
      </c>
      <c r="C323" s="74">
        <v>0.7884606481481482</v>
      </c>
      <c r="D323" s="74">
        <v>0.79133101851851861</v>
      </c>
      <c r="E323" s="66">
        <v>2132.9299999999998</v>
      </c>
      <c r="F323" s="67">
        <v>-0.33999999999999997</v>
      </c>
      <c r="G323" s="61">
        <v>2375.9119999999998</v>
      </c>
      <c r="H323" s="14">
        <v>1.26</v>
      </c>
      <c r="I323" s="62">
        <f t="shared" si="45"/>
        <v>0.89773106074635767</v>
      </c>
      <c r="J323" s="67">
        <f t="shared" si="51"/>
        <v>1.0570200000000001</v>
      </c>
      <c r="K323" s="66">
        <f t="shared" si="52"/>
        <v>2511.38650224</v>
      </c>
      <c r="L323" s="23">
        <f t="shared" si="46"/>
        <v>-0.1592889392536424</v>
      </c>
      <c r="M323" s="66">
        <f t="shared" si="47"/>
        <v>-378.45650224000019</v>
      </c>
      <c r="N323" s="68">
        <f t="shared" si="53"/>
        <v>-0.15069623966778534</v>
      </c>
      <c r="O323" s="67"/>
      <c r="P323" s="67"/>
      <c r="T323" s="191">
        <f t="shared" si="48"/>
        <v>40934.789895833332</v>
      </c>
      <c r="U323" s="192">
        <f t="shared" si="49"/>
        <v>-2.133333333333326E-2</v>
      </c>
      <c r="V323" s="192">
        <f t="shared" si="50"/>
        <v>-0.42839999999999995</v>
      </c>
      <c r="W323" s="14"/>
    </row>
    <row r="324" spans="1:23" x14ac:dyDescent="0.35">
      <c r="A324" s="14">
        <v>316</v>
      </c>
      <c r="B324" s="64">
        <v>40934</v>
      </c>
      <c r="C324" s="74">
        <v>0.79142361111111104</v>
      </c>
      <c r="D324" s="74">
        <v>0.79361111111111116</v>
      </c>
      <c r="E324" s="66">
        <v>2201.64</v>
      </c>
      <c r="F324" s="67">
        <v>-0.36399999999999999</v>
      </c>
      <c r="G324" s="61">
        <v>2367.4520000000002</v>
      </c>
      <c r="H324" s="14">
        <v>1.19</v>
      </c>
      <c r="I324" s="62">
        <f t="shared" si="45"/>
        <v>0.92996183238350749</v>
      </c>
      <c r="J324" s="67">
        <f t="shared" si="51"/>
        <v>0.99563000000000001</v>
      </c>
      <c r="K324" s="66">
        <f t="shared" si="52"/>
        <v>2357.1062347600005</v>
      </c>
      <c r="L324" s="23">
        <f t="shared" si="46"/>
        <v>-6.5668167616492523E-2</v>
      </c>
      <c r="M324" s="66">
        <f t="shared" si="47"/>
        <v>-155.46623476000059</v>
      </c>
      <c r="N324" s="68">
        <f t="shared" si="53"/>
        <v>-6.5956397071695871E-2</v>
      </c>
      <c r="O324" s="67"/>
      <c r="P324" s="67"/>
      <c r="T324" s="191">
        <f t="shared" si="48"/>
        <v>40934.792517361107</v>
      </c>
      <c r="U324" s="192">
        <f t="shared" si="49"/>
        <v>-1.8400000000000027E-2</v>
      </c>
      <c r="V324" s="192">
        <f t="shared" si="50"/>
        <v>-0.43315999999999999</v>
      </c>
      <c r="W324" s="14"/>
    </row>
    <row r="325" spans="1:23" x14ac:dyDescent="0.35">
      <c r="A325" s="14">
        <v>317</v>
      </c>
      <c r="B325" s="64">
        <v>40934</v>
      </c>
      <c r="C325" s="74">
        <v>0.79370370370370369</v>
      </c>
      <c r="D325" s="74">
        <v>0.79649305555555561</v>
      </c>
      <c r="E325" s="66">
        <v>2326.13</v>
      </c>
      <c r="F325" s="67">
        <v>-0.38</v>
      </c>
      <c r="G325" s="61">
        <v>2364.6320000000001</v>
      </c>
      <c r="H325" s="14">
        <v>1.17</v>
      </c>
      <c r="I325" s="62">
        <f t="shared" si="45"/>
        <v>0.9837175509762196</v>
      </c>
      <c r="J325" s="67">
        <f t="shared" si="51"/>
        <v>0.9780899999999999</v>
      </c>
      <c r="K325" s="66">
        <f t="shared" si="52"/>
        <v>2312.8229128799999</v>
      </c>
      <c r="L325" s="23">
        <f t="shared" si="46"/>
        <v>5.6275509762196974E-3</v>
      </c>
      <c r="M325" s="66">
        <f t="shared" si="47"/>
        <v>13.307087120000233</v>
      </c>
      <c r="N325" s="68">
        <f t="shared" si="53"/>
        <v>5.753612628919276E-3</v>
      </c>
      <c r="O325" s="67"/>
      <c r="P325" s="67"/>
      <c r="T325" s="191">
        <f t="shared" si="48"/>
        <v>40934.795098379633</v>
      </c>
      <c r="U325" s="192">
        <f t="shared" si="49"/>
        <v>-0.18680000000000008</v>
      </c>
      <c r="V325" s="192">
        <f t="shared" si="50"/>
        <v>-0.4446</v>
      </c>
      <c r="W325" s="14"/>
    </row>
    <row r="326" spans="1:23" x14ac:dyDescent="0.35">
      <c r="A326" s="14">
        <v>318</v>
      </c>
      <c r="B326" s="64">
        <v>40934</v>
      </c>
      <c r="C326" s="74">
        <v>0.79684027777777777</v>
      </c>
      <c r="D326" s="74">
        <v>0.79912037037037031</v>
      </c>
      <c r="E326" s="66">
        <v>2334.35</v>
      </c>
      <c r="F326" s="67">
        <v>-0.39999999999999997</v>
      </c>
      <c r="G326" s="61">
        <v>2358.9920000000002</v>
      </c>
      <c r="H326" s="14">
        <v>1.22</v>
      </c>
      <c r="I326" s="62">
        <f t="shared" si="45"/>
        <v>0.98955401290042511</v>
      </c>
      <c r="J326" s="67">
        <f t="shared" si="51"/>
        <v>1.0219399999999998</v>
      </c>
      <c r="K326" s="66">
        <f t="shared" si="52"/>
        <v>2410.7482844799997</v>
      </c>
      <c r="L326" s="23">
        <f t="shared" si="46"/>
        <v>-3.2385987099574742E-2</v>
      </c>
      <c r="M326" s="66">
        <f t="shared" si="47"/>
        <v>-76.398284479999802</v>
      </c>
      <c r="N326" s="68">
        <f t="shared" si="53"/>
        <v>-3.1690693288817989E-2</v>
      </c>
      <c r="O326" s="67"/>
      <c r="P326" s="67"/>
      <c r="T326" s="191">
        <f t="shared" si="48"/>
        <v>40934.797980324074</v>
      </c>
      <c r="U326" s="192">
        <f t="shared" si="49"/>
        <v>-0.18520000000000003</v>
      </c>
      <c r="V326" s="192">
        <f t="shared" si="50"/>
        <v>-0.48799999999999993</v>
      </c>
      <c r="W326" s="14"/>
    </row>
    <row r="327" spans="1:23" x14ac:dyDescent="0.35">
      <c r="A327" s="15">
        <v>319</v>
      </c>
      <c r="B327" s="69">
        <v>40934</v>
      </c>
      <c r="C327" s="75">
        <v>0.79920138888888881</v>
      </c>
      <c r="D327" s="75">
        <v>0.8021759259259259</v>
      </c>
      <c r="E327" s="71">
        <v>2361.94</v>
      </c>
      <c r="F327" s="72">
        <v>-0.41199999999999998</v>
      </c>
      <c r="G327" s="71">
        <v>2353.3519999999999</v>
      </c>
      <c r="H327" s="15">
        <v>1.27</v>
      </c>
      <c r="I327" s="72">
        <f t="shared" si="45"/>
        <v>1.0036492628387084</v>
      </c>
      <c r="J327" s="72">
        <f t="shared" si="51"/>
        <v>1.06579</v>
      </c>
      <c r="K327" s="71">
        <f t="shared" si="52"/>
        <v>2508.1790280800001</v>
      </c>
      <c r="L327" s="129">
        <f t="shared" si="46"/>
        <v>-6.2140737161291648E-2</v>
      </c>
      <c r="M327" s="71">
        <f t="shared" si="47"/>
        <v>-146.23902808000003</v>
      </c>
      <c r="N327" s="73">
        <f t="shared" si="53"/>
        <v>-5.8304860395848757E-2</v>
      </c>
      <c r="O327" s="72"/>
      <c r="P327" s="72"/>
      <c r="Q327" s="16"/>
      <c r="R327" s="16"/>
      <c r="S327" s="16"/>
      <c r="T327" s="199">
        <f t="shared" si="48"/>
        <v>40934.800688657408</v>
      </c>
      <c r="U327" s="198">
        <f t="shared" si="49"/>
        <v>-0.18599999999999994</v>
      </c>
      <c r="V327" s="198">
        <f t="shared" si="50"/>
        <v>-0.52323999999999993</v>
      </c>
      <c r="W327" s="15"/>
    </row>
    <row r="328" spans="1:23" x14ac:dyDescent="0.35">
      <c r="A328" s="58">
        <v>320</v>
      </c>
      <c r="B328" s="64">
        <v>40961</v>
      </c>
      <c r="C328" s="60">
        <v>0.38700231481481479</v>
      </c>
      <c r="D328" s="60">
        <v>0.3909259259259259</v>
      </c>
      <c r="E328" s="66">
        <v>3254.6590000000001</v>
      </c>
      <c r="F328" s="62">
        <v>-1.274</v>
      </c>
      <c r="G328" s="61">
        <v>2111.598</v>
      </c>
      <c r="H328" s="62">
        <v>1.7891666666666668</v>
      </c>
      <c r="I328" s="62">
        <f t="shared" si="45"/>
        <v>1.5413251007057216</v>
      </c>
      <c r="J328" s="67">
        <f t="shared" si="51"/>
        <v>1.5210991666666667</v>
      </c>
      <c r="K328" s="66">
        <f t="shared" si="52"/>
        <v>3211.9499581350001</v>
      </c>
      <c r="L328" s="23">
        <f t="shared" si="46"/>
        <v>2.0225934039054927E-2</v>
      </c>
      <c r="M328" s="66">
        <f t="shared" si="47"/>
        <v>42.709041865000017</v>
      </c>
      <c r="N328" s="68">
        <f t="shared" si="53"/>
        <v>1.329692007088391E-2</v>
      </c>
      <c r="O328" s="51"/>
      <c r="P328" s="67"/>
      <c r="T328" s="191">
        <f t="shared" si="48"/>
        <v>40961.388964120364</v>
      </c>
      <c r="U328" s="192">
        <f t="shared" si="49"/>
        <v>-0.18399999999999994</v>
      </c>
      <c r="V328" s="192">
        <f t="shared" si="50"/>
        <v>-2.2793983333333334</v>
      </c>
      <c r="W328" s="14"/>
    </row>
    <row r="329" spans="1:23" x14ac:dyDescent="0.35">
      <c r="A329" s="14">
        <v>321</v>
      </c>
      <c r="B329" s="64">
        <v>40961</v>
      </c>
      <c r="C329" s="74">
        <v>0.39118055555555559</v>
      </c>
      <c r="D329" s="74">
        <v>0.39603009259259259</v>
      </c>
      <c r="E329" s="66">
        <v>3361.6480000000001</v>
      </c>
      <c r="F329" s="67">
        <v>-1.29</v>
      </c>
      <c r="G329" s="61">
        <v>2108.7939999999999</v>
      </c>
      <c r="H329" s="14">
        <v>1.78</v>
      </c>
      <c r="I329" s="62">
        <f t="shared" si="45"/>
        <v>1.5941092396886563</v>
      </c>
      <c r="J329" s="67">
        <f t="shared" si="51"/>
        <v>1.5130600000000001</v>
      </c>
      <c r="K329" s="66">
        <f t="shared" si="52"/>
        <v>3190.7318496399998</v>
      </c>
      <c r="L329" s="23">
        <f t="shared" si="46"/>
        <v>8.1049239688656183E-2</v>
      </c>
      <c r="M329" s="66">
        <f t="shared" si="47"/>
        <v>170.9161503600003</v>
      </c>
      <c r="N329" s="68">
        <f t="shared" si="53"/>
        <v>5.3566441310097627E-2</v>
      </c>
      <c r="O329" s="51"/>
      <c r="P329" s="67"/>
      <c r="T329" s="191">
        <f t="shared" si="48"/>
        <v>40961.393605324076</v>
      </c>
      <c r="U329" s="192">
        <f t="shared" si="49"/>
        <v>-0.18760000000000021</v>
      </c>
      <c r="V329" s="192">
        <f t="shared" si="50"/>
        <v>-2.2962000000000002</v>
      </c>
      <c r="W329" s="14"/>
    </row>
    <row r="330" spans="1:23" x14ac:dyDescent="0.35">
      <c r="A330" s="58">
        <v>322</v>
      </c>
      <c r="B330" s="64">
        <v>40961</v>
      </c>
      <c r="C330" s="74">
        <v>0.39609953703703704</v>
      </c>
      <c r="D330" s="74">
        <v>0.39934027777777775</v>
      </c>
      <c r="E330" s="66">
        <v>3291.2739999999999</v>
      </c>
      <c r="F330" s="67">
        <v>-1.31</v>
      </c>
      <c r="G330" s="61">
        <v>2103.1860000000001</v>
      </c>
      <c r="H330" s="14">
        <v>1.77</v>
      </c>
      <c r="I330" s="62">
        <f t="shared" si="45"/>
        <v>1.5648991577539979</v>
      </c>
      <c r="J330" s="67">
        <f t="shared" si="51"/>
        <v>1.5042899999999999</v>
      </c>
      <c r="K330" s="66">
        <f t="shared" si="52"/>
        <v>3163.8016679400002</v>
      </c>
      <c r="L330" s="23">
        <f t="shared" si="46"/>
        <v>6.0609157753998E-2</v>
      </c>
      <c r="M330" s="66">
        <f t="shared" si="47"/>
        <v>127.47233205999964</v>
      </c>
      <c r="N330" s="68">
        <f t="shared" si="53"/>
        <v>4.0290873271774594E-2</v>
      </c>
      <c r="O330" s="51"/>
      <c r="P330" s="67"/>
      <c r="T330" s="191">
        <f t="shared" si="48"/>
        <v>40961.397719907407</v>
      </c>
      <c r="U330" s="192">
        <f t="shared" si="49"/>
        <v>-1.5199999999999658E-2</v>
      </c>
      <c r="V330" s="192">
        <f t="shared" si="50"/>
        <v>-2.3187000000000002</v>
      </c>
      <c r="W330" s="14"/>
    </row>
    <row r="331" spans="1:23" x14ac:dyDescent="0.35">
      <c r="A331" s="14">
        <v>323</v>
      </c>
      <c r="B331" s="64">
        <v>40961</v>
      </c>
      <c r="C331" s="74">
        <v>0.3994328703703704</v>
      </c>
      <c r="D331" s="74">
        <v>0.40393518518518517</v>
      </c>
      <c r="E331" s="66">
        <v>3271.81</v>
      </c>
      <c r="F331" s="67">
        <v>-1.32</v>
      </c>
      <c r="G331" s="61">
        <v>2100.3820000000001</v>
      </c>
      <c r="H331" s="14">
        <v>1.77</v>
      </c>
      <c r="I331" s="62">
        <f t="shared" si="45"/>
        <v>1.557721404963478</v>
      </c>
      <c r="J331" s="67">
        <f t="shared" si="51"/>
        <v>1.5042899999999999</v>
      </c>
      <c r="K331" s="66">
        <f t="shared" si="52"/>
        <v>3159.58363878</v>
      </c>
      <c r="L331" s="23">
        <f t="shared" si="46"/>
        <v>5.3431404963478091E-2</v>
      </c>
      <c r="M331" s="66">
        <f t="shared" si="47"/>
        <v>112.22636121999994</v>
      </c>
      <c r="N331" s="68">
        <f t="shared" si="53"/>
        <v>3.551935129760754E-2</v>
      </c>
      <c r="O331" s="51"/>
      <c r="P331" s="67"/>
      <c r="T331" s="191">
        <f t="shared" si="48"/>
        <v>40961.401684027776</v>
      </c>
      <c r="U331" s="192">
        <f t="shared" si="49"/>
        <v>-8.0000000000002292E-3</v>
      </c>
      <c r="V331" s="192">
        <f t="shared" si="50"/>
        <v>-2.3364000000000003</v>
      </c>
      <c r="W331" s="14"/>
    </row>
    <row r="332" spans="1:23" x14ac:dyDescent="0.35">
      <c r="A332" s="58">
        <v>324</v>
      </c>
      <c r="B332" s="64">
        <v>40961</v>
      </c>
      <c r="C332" s="74">
        <v>0.42015046296296293</v>
      </c>
      <c r="D332" s="74">
        <v>0.42388888888888893</v>
      </c>
      <c r="E332" s="66">
        <v>3109.855</v>
      </c>
      <c r="F332" s="67">
        <v>-1.35</v>
      </c>
      <c r="G332" s="61">
        <v>2091.9699999999998</v>
      </c>
      <c r="H332" s="14">
        <v>1.65</v>
      </c>
      <c r="I332" s="62">
        <f t="shared" si="45"/>
        <v>1.4865676850050433</v>
      </c>
      <c r="J332" s="67">
        <f t="shared" si="51"/>
        <v>1.3990499999999999</v>
      </c>
      <c r="K332" s="66">
        <f t="shared" si="52"/>
        <v>2926.7706284999995</v>
      </c>
      <c r="L332" s="23">
        <f t="shared" si="46"/>
        <v>8.7517685005043422E-2</v>
      </c>
      <c r="M332" s="66">
        <f t="shared" si="47"/>
        <v>183.08437150000054</v>
      </c>
      <c r="N332" s="68">
        <f t="shared" si="53"/>
        <v>6.2555080236620111E-2</v>
      </c>
      <c r="O332" s="51"/>
      <c r="P332" s="67"/>
      <c r="T332" s="191">
        <f t="shared" si="48"/>
        <v>40961.42201967592</v>
      </c>
      <c r="U332" s="192">
        <f t="shared" si="49"/>
        <v>0</v>
      </c>
      <c r="V332" s="192">
        <f t="shared" si="50"/>
        <v>-2.2275</v>
      </c>
      <c r="W332" s="14"/>
    </row>
    <row r="333" spans="1:23" x14ac:dyDescent="0.35">
      <c r="A333" s="14">
        <v>325</v>
      </c>
      <c r="B333" s="64">
        <v>40961</v>
      </c>
      <c r="C333" s="74">
        <v>0.42395833333333338</v>
      </c>
      <c r="D333" s="74">
        <v>0.42789351851851848</v>
      </c>
      <c r="E333" s="66">
        <v>3030.4560000000001</v>
      </c>
      <c r="F333" s="67">
        <v>-1.35</v>
      </c>
      <c r="G333" s="61">
        <v>2091.9699999999998</v>
      </c>
      <c r="H333" s="14">
        <v>1.62</v>
      </c>
      <c r="I333" s="62">
        <f t="shared" si="45"/>
        <v>1.4486135078418909</v>
      </c>
      <c r="J333" s="67">
        <f t="shared" si="51"/>
        <v>1.3727400000000001</v>
      </c>
      <c r="K333" s="66">
        <f t="shared" si="52"/>
        <v>2871.7308978000001</v>
      </c>
      <c r="L333" s="23">
        <f t="shared" si="46"/>
        <v>7.5873507841890842E-2</v>
      </c>
      <c r="M333" s="66">
        <f t="shared" si="47"/>
        <v>158.72510220000004</v>
      </c>
      <c r="N333" s="68">
        <f t="shared" si="53"/>
        <v>5.5271579353621716E-2</v>
      </c>
      <c r="O333" s="51"/>
      <c r="P333" s="67"/>
      <c r="T333" s="191">
        <f t="shared" si="48"/>
        <v>40961.425925925927</v>
      </c>
      <c r="U333" s="192">
        <f t="shared" si="49"/>
        <v>0.13400000000000012</v>
      </c>
      <c r="V333" s="192">
        <f t="shared" si="50"/>
        <v>-2.1870000000000003</v>
      </c>
      <c r="W333" s="14"/>
    </row>
    <row r="334" spans="1:23" x14ac:dyDescent="0.35">
      <c r="A334" s="58">
        <v>326</v>
      </c>
      <c r="B334" s="64">
        <v>40961</v>
      </c>
      <c r="C334" s="74">
        <v>0.42846064814814816</v>
      </c>
      <c r="D334" s="74">
        <v>0.43266203703703704</v>
      </c>
      <c r="E334" s="66">
        <v>2888.7530000000002</v>
      </c>
      <c r="F334" s="67">
        <v>-1.33</v>
      </c>
      <c r="G334" s="61">
        <v>2097.578</v>
      </c>
      <c r="H334" s="14">
        <v>1.54</v>
      </c>
      <c r="I334" s="62">
        <f t="shared" si="45"/>
        <v>1.3771850200564653</v>
      </c>
      <c r="J334" s="67">
        <f t="shared" si="51"/>
        <v>1.3025800000000001</v>
      </c>
      <c r="K334" s="66">
        <f t="shared" si="52"/>
        <v>2732.2631512400003</v>
      </c>
      <c r="L334" s="23">
        <f t="shared" si="46"/>
        <v>7.4605020056465188E-2</v>
      </c>
      <c r="M334" s="66">
        <f t="shared" si="47"/>
        <v>156.48984875999986</v>
      </c>
      <c r="N334" s="68">
        <f t="shared" si="53"/>
        <v>5.7274808500410758E-2</v>
      </c>
      <c r="O334" s="51"/>
      <c r="P334" s="67"/>
      <c r="T334" s="191">
        <f t="shared" si="48"/>
        <v>40961.430561342589</v>
      </c>
      <c r="U334" s="192">
        <f t="shared" si="49"/>
        <v>0.1379999999999999</v>
      </c>
      <c r="V334" s="192">
        <f t="shared" si="50"/>
        <v>-2.0482</v>
      </c>
      <c r="W334" s="14"/>
    </row>
    <row r="335" spans="1:23" x14ac:dyDescent="0.35">
      <c r="A335" s="15">
        <v>327</v>
      </c>
      <c r="B335" s="69">
        <v>40961</v>
      </c>
      <c r="C335" s="75">
        <v>0.43271990740740746</v>
      </c>
      <c r="D335" s="75">
        <v>0.4364467592592593</v>
      </c>
      <c r="E335" s="71">
        <v>2744.4859999999999</v>
      </c>
      <c r="F335" s="72">
        <v>-1.31</v>
      </c>
      <c r="G335" s="71">
        <v>2103.1860000000001</v>
      </c>
      <c r="H335" s="15">
        <v>1.45</v>
      </c>
      <c r="I335" s="72">
        <f t="shared" si="45"/>
        <v>1.3049183476877459</v>
      </c>
      <c r="J335" s="72">
        <f t="shared" si="51"/>
        <v>1.2236499999999999</v>
      </c>
      <c r="K335" s="71">
        <f t="shared" si="52"/>
        <v>2573.5635489000001</v>
      </c>
      <c r="L335" s="129">
        <f t="shared" si="46"/>
        <v>8.1268347687746045E-2</v>
      </c>
      <c r="M335" s="71">
        <f t="shared" si="47"/>
        <v>170.92245109999976</v>
      </c>
      <c r="N335" s="73">
        <f t="shared" si="53"/>
        <v>6.641470002676092E-2</v>
      </c>
      <c r="O335" s="46"/>
      <c r="P335" s="72"/>
      <c r="Q335" s="16"/>
      <c r="R335" s="16"/>
      <c r="S335" s="16"/>
      <c r="T335" s="199">
        <f t="shared" si="48"/>
        <v>40961.434583333335</v>
      </c>
      <c r="U335" s="198">
        <f t="shared" si="49"/>
        <v>0.13800000000000001</v>
      </c>
      <c r="V335" s="198">
        <f t="shared" si="50"/>
        <v>-1.8995</v>
      </c>
      <c r="W335" s="15"/>
    </row>
    <row r="336" spans="1:23" x14ac:dyDescent="0.35">
      <c r="A336" s="14">
        <v>328</v>
      </c>
      <c r="B336" s="64">
        <v>41010</v>
      </c>
      <c r="C336" s="74">
        <v>0.51579861111111114</v>
      </c>
      <c r="D336" s="74">
        <v>0.5191203703703704</v>
      </c>
      <c r="E336" s="66">
        <v>2740.3049999999998</v>
      </c>
      <c r="F336" s="14">
        <v>-0.65</v>
      </c>
      <c r="G336" s="61">
        <v>2288.4920000000002</v>
      </c>
      <c r="H336" s="67">
        <v>1.3622000000000001</v>
      </c>
      <c r="I336" s="62">
        <f t="shared" si="45"/>
        <v>1.1974282628036277</v>
      </c>
      <c r="J336" s="67">
        <f t="shared" si="51"/>
        <v>1.1466494</v>
      </c>
      <c r="K336" s="66">
        <f t="shared" si="52"/>
        <v>2624.0979787048004</v>
      </c>
      <c r="L336" s="23">
        <f t="shared" si="46"/>
        <v>5.0778862803627645E-2</v>
      </c>
      <c r="M336" s="66">
        <f t="shared" si="47"/>
        <v>116.20702129519941</v>
      </c>
      <c r="N336" s="68">
        <f t="shared" si="53"/>
        <v>4.4284558822973809E-2</v>
      </c>
      <c r="O336" s="51"/>
      <c r="P336" s="67"/>
      <c r="T336" s="191">
        <f t="shared" si="48"/>
        <v>41010.517459490737</v>
      </c>
      <c r="U336" s="192">
        <f t="shared" si="49"/>
        <v>0.13200000000000001</v>
      </c>
      <c r="V336" s="192">
        <f t="shared" si="50"/>
        <v>-0.88543000000000005</v>
      </c>
      <c r="W336" s="14"/>
    </row>
    <row r="337" spans="1:23" x14ac:dyDescent="0.35">
      <c r="A337" s="14">
        <v>329</v>
      </c>
      <c r="B337" s="64">
        <v>41010</v>
      </c>
      <c r="C337" s="74">
        <v>0.51923611111111112</v>
      </c>
      <c r="D337" s="74">
        <v>0.52195601851851847</v>
      </c>
      <c r="E337" s="66">
        <v>2628.3389999999999</v>
      </c>
      <c r="F337" s="14">
        <v>-0.66</v>
      </c>
      <c r="G337" s="61">
        <v>2285.672</v>
      </c>
      <c r="H337" s="67">
        <v>1.3394999999999999</v>
      </c>
      <c r="I337" s="62">
        <f t="shared" si="45"/>
        <v>1.1499195860123412</v>
      </c>
      <c r="J337" s="67">
        <f t="shared" si="51"/>
        <v>1.1267414999999998</v>
      </c>
      <c r="K337" s="66">
        <f t="shared" si="52"/>
        <v>2575.3614977879997</v>
      </c>
      <c r="L337" s="23">
        <f t="shared" si="46"/>
        <v>2.3178086012341392E-2</v>
      </c>
      <c r="M337" s="66">
        <f t="shared" si="47"/>
        <v>52.977502212000218</v>
      </c>
      <c r="N337" s="68">
        <f t="shared" si="53"/>
        <v>2.0570899369856642E-2</v>
      </c>
      <c r="O337" s="51"/>
      <c r="P337" s="67"/>
      <c r="T337" s="191">
        <f t="shared" si="48"/>
        <v>41010.520596064816</v>
      </c>
      <c r="U337" s="192">
        <f t="shared" si="49"/>
        <v>0.13</v>
      </c>
      <c r="V337" s="192">
        <f t="shared" si="50"/>
        <v>-0.88407000000000002</v>
      </c>
      <c r="W337" s="14"/>
    </row>
    <row r="338" spans="1:23" x14ac:dyDescent="0.35">
      <c r="A338" s="14">
        <v>330</v>
      </c>
      <c r="B338" s="64">
        <v>41010</v>
      </c>
      <c r="C338" s="74">
        <v>0.52203703703703697</v>
      </c>
      <c r="D338" s="74">
        <v>0.52553240740740736</v>
      </c>
      <c r="E338" s="66">
        <v>2688.3629999999998</v>
      </c>
      <c r="F338" s="14">
        <v>-0.66</v>
      </c>
      <c r="G338" s="61">
        <v>2285.672</v>
      </c>
      <c r="H338" s="67">
        <v>1.3182</v>
      </c>
      <c r="I338" s="62">
        <f t="shared" si="45"/>
        <v>1.1761805718405789</v>
      </c>
      <c r="J338" s="67">
        <f t="shared" si="51"/>
        <v>1.1080614</v>
      </c>
      <c r="K338" s="66">
        <f t="shared" si="52"/>
        <v>2532.6649162608001</v>
      </c>
      <c r="L338" s="23">
        <f t="shared" si="46"/>
        <v>6.8119171840578918E-2</v>
      </c>
      <c r="M338" s="66">
        <f t="shared" si="47"/>
        <v>155.69808373919977</v>
      </c>
      <c r="N338" s="68">
        <f t="shared" si="53"/>
        <v>6.1475990266043876E-2</v>
      </c>
      <c r="O338" s="51"/>
      <c r="P338" s="67"/>
      <c r="T338" s="191">
        <f t="shared" si="48"/>
        <v>41010.523784722223</v>
      </c>
      <c r="U338" s="192">
        <f t="shared" si="49"/>
        <v>-3.3333333333334103E-3</v>
      </c>
      <c r="V338" s="192">
        <f t="shared" si="50"/>
        <v>-0.87001200000000012</v>
      </c>
      <c r="W338" s="14"/>
    </row>
    <row r="339" spans="1:23" x14ac:dyDescent="0.35">
      <c r="A339" s="14">
        <v>331</v>
      </c>
      <c r="B339" s="64">
        <v>41010</v>
      </c>
      <c r="C339" s="74">
        <v>0.52561342592592586</v>
      </c>
      <c r="D339" s="74">
        <v>0.52895833333333331</v>
      </c>
      <c r="E339" s="66">
        <v>2648.7939999999999</v>
      </c>
      <c r="F339" s="14">
        <v>-0.67</v>
      </c>
      <c r="G339" s="61">
        <v>2282.8530000000001</v>
      </c>
      <c r="H339" s="67">
        <v>1.3096000000000001</v>
      </c>
      <c r="I339" s="62">
        <f t="shared" si="45"/>
        <v>1.1602998528595576</v>
      </c>
      <c r="J339" s="67">
        <f t="shared" si="51"/>
        <v>1.1005192000000001</v>
      </c>
      <c r="K339" s="66">
        <f t="shared" si="52"/>
        <v>2512.3235572776002</v>
      </c>
      <c r="L339" s="23">
        <f t="shared" si="46"/>
        <v>5.978065285955747E-2</v>
      </c>
      <c r="M339" s="66">
        <f t="shared" si="47"/>
        <v>136.47044272239964</v>
      </c>
      <c r="N339" s="68">
        <f t="shared" si="53"/>
        <v>5.4320408821179667E-2</v>
      </c>
      <c r="O339" s="51"/>
      <c r="P339" s="67"/>
      <c r="T339" s="191">
        <f t="shared" si="48"/>
        <v>41010.527285879631</v>
      </c>
      <c r="U339" s="192">
        <f t="shared" si="49"/>
        <v>-1.6666666666665941E-3</v>
      </c>
      <c r="V339" s="192">
        <f t="shared" si="50"/>
        <v>-0.8774320000000001</v>
      </c>
      <c r="W339" s="14"/>
    </row>
    <row r="340" spans="1:23" x14ac:dyDescent="0.35">
      <c r="A340" s="14"/>
      <c r="B340" s="14"/>
      <c r="C340" s="14"/>
      <c r="D340" s="14"/>
      <c r="E340" s="14"/>
      <c r="F340" s="14"/>
      <c r="G340" s="14"/>
      <c r="H340" s="14"/>
      <c r="I340" s="14"/>
      <c r="J340" s="14"/>
      <c r="K340" s="14"/>
      <c r="L340" s="14"/>
      <c r="M340" s="14"/>
      <c r="N340" s="14"/>
      <c r="O340" s="14"/>
    </row>
    <row r="341" spans="1:23" x14ac:dyDescent="0.35">
      <c r="A341" s="14"/>
      <c r="B341" s="14"/>
      <c r="C341" s="14"/>
      <c r="D341" s="14"/>
      <c r="E341" s="14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</row>
    <row r="342" spans="1:23" x14ac:dyDescent="0.35">
      <c r="A342" s="14"/>
      <c r="B342" s="14"/>
      <c r="C342" s="14"/>
      <c r="D342" s="14"/>
      <c r="E342" s="14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</row>
    <row r="343" spans="1:23" x14ac:dyDescent="0.35">
      <c r="A343" s="14"/>
      <c r="B343" s="14"/>
      <c r="C343" s="14"/>
      <c r="D343" s="14"/>
      <c r="E343" s="14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</row>
    <row r="344" spans="1:23" x14ac:dyDescent="0.35">
      <c r="A344" s="14"/>
      <c r="B344" s="14"/>
      <c r="C344" s="14"/>
      <c r="D344" s="14"/>
      <c r="E344" s="14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</row>
    <row r="345" spans="1:23" x14ac:dyDescent="0.35">
      <c r="A345" s="14"/>
      <c r="B345" s="14"/>
      <c r="C345" s="14"/>
      <c r="D345" s="14"/>
      <c r="E345" s="14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</row>
  </sheetData>
  <sheetProtection selectLockedCells="1" selectUnlockedCells="1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workbookViewId="0">
      <selection activeCell="P59" sqref="P59"/>
    </sheetView>
  </sheetViews>
  <sheetFormatPr defaultRowHeight="14.5" x14ac:dyDescent="0.35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</sheetPr>
  <dimension ref="A1:M187"/>
  <sheetViews>
    <sheetView topLeftCell="A28" zoomScaleNormal="100" workbookViewId="0">
      <selection activeCell="O26" sqref="O26"/>
    </sheetView>
  </sheetViews>
  <sheetFormatPr defaultRowHeight="14.5" x14ac:dyDescent="0.35"/>
  <cols>
    <col min="1" max="1" width="12.26953125" customWidth="1"/>
    <col min="2" max="2" width="14.7265625" customWidth="1"/>
    <col min="3" max="3" width="19.7265625" customWidth="1"/>
    <col min="5" max="5" width="18" customWidth="1"/>
  </cols>
  <sheetData>
    <row r="1" spans="1:10" ht="18.5" x14ac:dyDescent="0.45">
      <c r="A1" s="4" t="s">
        <v>7</v>
      </c>
    </row>
    <row r="2" spans="1:10" ht="15.5" x14ac:dyDescent="0.35">
      <c r="A2" s="7" t="s">
        <v>6</v>
      </c>
    </row>
    <row r="3" spans="1:10" ht="15.5" x14ac:dyDescent="0.35">
      <c r="A3" s="188" t="s">
        <v>69</v>
      </c>
    </row>
    <row r="4" spans="1:10" x14ac:dyDescent="0.35">
      <c r="E4" t="s">
        <v>20</v>
      </c>
    </row>
    <row r="5" spans="1:10" ht="15" thickBot="1" x14ac:dyDescent="0.4"/>
    <row r="6" spans="1:10" x14ac:dyDescent="0.35">
      <c r="E6" s="87" t="s">
        <v>21</v>
      </c>
      <c r="F6" s="87"/>
    </row>
    <row r="7" spans="1:10" x14ac:dyDescent="0.35">
      <c r="E7" s="84" t="s">
        <v>22</v>
      </c>
      <c r="F7" s="84">
        <v>0.99803214201223667</v>
      </c>
    </row>
    <row r="8" spans="1:10" x14ac:dyDescent="0.35">
      <c r="E8" s="84" t="s">
        <v>23</v>
      </c>
      <c r="F8" s="84">
        <v>0.9960681564895334</v>
      </c>
    </row>
    <row r="9" spans="1:10" x14ac:dyDescent="0.35">
      <c r="E9" s="84" t="s">
        <v>24</v>
      </c>
      <c r="F9" s="84">
        <v>0.99604295236446627</v>
      </c>
    </row>
    <row r="10" spans="1:10" x14ac:dyDescent="0.35">
      <c r="E10" s="84" t="s">
        <v>25</v>
      </c>
      <c r="F10" s="84">
        <v>8.0541183703652694E-2</v>
      </c>
    </row>
    <row r="11" spans="1:10" ht="15" thickBot="1" x14ac:dyDescent="0.4">
      <c r="E11" s="85" t="s">
        <v>26</v>
      </c>
      <c r="F11" s="85">
        <v>158</v>
      </c>
    </row>
    <row r="13" spans="1:10" ht="15" thickBot="1" x14ac:dyDescent="0.4">
      <c r="E13" t="s">
        <v>27</v>
      </c>
    </row>
    <row r="14" spans="1:10" x14ac:dyDescent="0.35">
      <c r="E14" s="86"/>
      <c r="F14" s="86" t="s">
        <v>32</v>
      </c>
      <c r="G14" s="86" t="s">
        <v>33</v>
      </c>
      <c r="H14" s="86" t="s">
        <v>34</v>
      </c>
      <c r="I14" s="86" t="s">
        <v>35</v>
      </c>
      <c r="J14" s="86" t="s">
        <v>36</v>
      </c>
    </row>
    <row r="15" spans="1:10" x14ac:dyDescent="0.35">
      <c r="E15" s="84" t="s">
        <v>28</v>
      </c>
      <c r="F15" s="84">
        <v>1</v>
      </c>
      <c r="G15" s="84">
        <v>256.36187922491138</v>
      </c>
      <c r="H15" s="84">
        <v>256.36187922491138</v>
      </c>
      <c r="I15" s="84">
        <v>39520.044986208006</v>
      </c>
      <c r="J15" s="84">
        <v>1.5276782786780769E-189</v>
      </c>
    </row>
    <row r="16" spans="1:10" x14ac:dyDescent="0.35">
      <c r="E16" s="84" t="s">
        <v>29</v>
      </c>
      <c r="F16" s="84">
        <v>156</v>
      </c>
      <c r="G16" s="84">
        <v>1.0119536344921427</v>
      </c>
      <c r="H16" s="84">
        <v>6.4868822723855302E-3</v>
      </c>
      <c r="I16" s="84"/>
      <c r="J16" s="84"/>
    </row>
    <row r="17" spans="1:13" ht="15" thickBot="1" x14ac:dyDescent="0.4">
      <c r="E17" s="85" t="s">
        <v>30</v>
      </c>
      <c r="F17" s="85">
        <v>157</v>
      </c>
      <c r="G17" s="85">
        <v>257.37383285940354</v>
      </c>
      <c r="H17" s="85"/>
      <c r="I17" s="85"/>
      <c r="J17" s="85"/>
    </row>
    <row r="18" spans="1:13" ht="15" thickBot="1" x14ac:dyDescent="0.4"/>
    <row r="19" spans="1:13" x14ac:dyDescent="0.35">
      <c r="E19" s="86"/>
      <c r="F19" s="86" t="s">
        <v>37</v>
      </c>
      <c r="G19" s="86" t="s">
        <v>25</v>
      </c>
      <c r="H19" s="86" t="s">
        <v>38</v>
      </c>
      <c r="I19" s="86" t="s">
        <v>39</v>
      </c>
      <c r="J19" s="86" t="s">
        <v>40</v>
      </c>
      <c r="K19" s="86" t="s">
        <v>41</v>
      </c>
      <c r="L19" s="86" t="s">
        <v>42</v>
      </c>
      <c r="M19" s="86" t="s">
        <v>43</v>
      </c>
    </row>
    <row r="20" spans="1:13" x14ac:dyDescent="0.35">
      <c r="E20" s="84" t="s">
        <v>31</v>
      </c>
      <c r="F20" s="84">
        <v>-4.8094288792820836E-2</v>
      </c>
      <c r="G20" s="84">
        <v>6.4091001080961735E-3</v>
      </c>
      <c r="H20" s="84">
        <v>-7.5040626580425291</v>
      </c>
      <c r="I20" s="84">
        <v>4.4200959717051819E-12</v>
      </c>
      <c r="J20" s="84">
        <v>-6.0754104171964043E-2</v>
      </c>
      <c r="K20" s="84">
        <v>-3.5434473413677628E-2</v>
      </c>
      <c r="L20" s="84">
        <v>-6.0754104171964043E-2</v>
      </c>
      <c r="M20" s="84">
        <v>-3.5434473413677628E-2</v>
      </c>
    </row>
    <row r="21" spans="1:13" ht="15" thickBot="1" x14ac:dyDescent="0.4">
      <c r="E21" s="85" t="s">
        <v>73</v>
      </c>
      <c r="F21" s="85">
        <v>0.87770991817975841</v>
      </c>
      <c r="G21" s="85">
        <v>4.4151177521970534E-3</v>
      </c>
      <c r="H21" s="85">
        <v>198.79649138304225</v>
      </c>
      <c r="I21" s="85">
        <v>1.5276782786780769E-189</v>
      </c>
      <c r="J21" s="85">
        <v>0.86898879123880379</v>
      </c>
      <c r="K21" s="85">
        <v>0.88643104512071302</v>
      </c>
      <c r="L21" s="85">
        <v>0.86898879123880379</v>
      </c>
      <c r="M21" s="85">
        <v>0.88643104512071302</v>
      </c>
    </row>
    <row r="25" spans="1:13" x14ac:dyDescent="0.35">
      <c r="E25" t="s">
        <v>44</v>
      </c>
    </row>
    <row r="26" spans="1:13" ht="15" thickBot="1" x14ac:dyDescent="0.4">
      <c r="A26" s="80"/>
      <c r="B26" s="81"/>
      <c r="C26" s="193"/>
    </row>
    <row r="27" spans="1:13" x14ac:dyDescent="0.35">
      <c r="A27" s="194" t="s">
        <v>75</v>
      </c>
      <c r="B27" s="195" t="s">
        <v>76</v>
      </c>
      <c r="C27" s="196" t="s">
        <v>77</v>
      </c>
      <c r="E27" s="86" t="s">
        <v>45</v>
      </c>
      <c r="F27" s="86" t="s">
        <v>74</v>
      </c>
      <c r="G27" s="86" t="s">
        <v>46</v>
      </c>
    </row>
    <row r="28" spans="1:13" x14ac:dyDescent="0.35">
      <c r="A28" s="17">
        <v>162</v>
      </c>
      <c r="B28" s="22">
        <v>1.948</v>
      </c>
      <c r="C28" s="23">
        <v>1.7296092969591563</v>
      </c>
      <c r="E28" s="84">
        <v>1</v>
      </c>
      <c r="F28" s="84">
        <v>1.6616846318213485</v>
      </c>
      <c r="G28" s="84">
        <v>6.7924665137807816E-2</v>
      </c>
    </row>
    <row r="29" spans="1:13" x14ac:dyDescent="0.35">
      <c r="A29" s="17">
        <v>163</v>
      </c>
      <c r="B29" s="23">
        <v>1.97</v>
      </c>
      <c r="C29" s="23">
        <v>1.6864295961344493</v>
      </c>
      <c r="E29" s="84">
        <v>2</v>
      </c>
      <c r="F29" s="84">
        <v>1.6809942500213031</v>
      </c>
      <c r="G29" s="84">
        <v>5.4353461131462222E-3</v>
      </c>
    </row>
    <row r="30" spans="1:13" x14ac:dyDescent="0.35">
      <c r="A30" s="27">
        <v>164</v>
      </c>
      <c r="B30" s="22">
        <v>1.93</v>
      </c>
      <c r="C30" s="22">
        <v>1.6622694776872122</v>
      </c>
      <c r="E30" s="84">
        <v>3</v>
      </c>
      <c r="F30" s="84">
        <v>1.6458858532941127</v>
      </c>
      <c r="G30" s="84">
        <v>1.6383624393099483E-2</v>
      </c>
    </row>
    <row r="31" spans="1:13" x14ac:dyDescent="0.35">
      <c r="A31" s="27">
        <v>165</v>
      </c>
      <c r="B31" s="22">
        <v>1.95</v>
      </c>
      <c r="C31" s="22">
        <v>1.703043288165351</v>
      </c>
      <c r="E31" s="84">
        <v>4</v>
      </c>
      <c r="F31" s="84">
        <v>1.6634400516577079</v>
      </c>
      <c r="G31" s="84">
        <v>3.960323650764308E-2</v>
      </c>
    </row>
    <row r="32" spans="1:13" x14ac:dyDescent="0.35">
      <c r="A32" s="27">
        <v>166</v>
      </c>
      <c r="B32" s="22">
        <v>1.45</v>
      </c>
      <c r="C32" s="22">
        <v>1.1929902262464014</v>
      </c>
      <c r="E32" s="84">
        <v>5</v>
      </c>
      <c r="F32" s="84">
        <v>1.2245850925678288</v>
      </c>
      <c r="G32" s="84">
        <v>-3.1594866321427384E-2</v>
      </c>
    </row>
    <row r="33" spans="1:7" x14ac:dyDescent="0.35">
      <c r="A33" s="27">
        <v>167</v>
      </c>
      <c r="B33" s="22">
        <v>1.49</v>
      </c>
      <c r="C33" s="22">
        <v>1.2821366550405828</v>
      </c>
      <c r="E33" s="84">
        <v>6</v>
      </c>
      <c r="F33" s="84">
        <v>1.2596934892950191</v>
      </c>
      <c r="G33" s="84">
        <v>2.2443165745563709E-2</v>
      </c>
    </row>
    <row r="34" spans="1:7" x14ac:dyDescent="0.35">
      <c r="A34" s="27">
        <v>168</v>
      </c>
      <c r="B34" s="22">
        <v>1.56</v>
      </c>
      <c r="C34" s="22">
        <v>1.363801763562311</v>
      </c>
      <c r="E34" s="84">
        <v>7</v>
      </c>
      <c r="F34" s="84">
        <v>1.3211331835676023</v>
      </c>
      <c r="G34" s="84">
        <v>4.2668579994708633E-2</v>
      </c>
    </row>
    <row r="35" spans="1:7" x14ac:dyDescent="0.35">
      <c r="A35" s="27">
        <v>169</v>
      </c>
      <c r="B35" s="22">
        <v>1.57</v>
      </c>
      <c r="C35" s="22">
        <v>1.4162363383388534</v>
      </c>
      <c r="E35" s="84">
        <v>8</v>
      </c>
      <c r="F35" s="84">
        <v>1.3299102827493998</v>
      </c>
      <c r="G35" s="84">
        <v>8.632605558945361E-2</v>
      </c>
    </row>
    <row r="36" spans="1:7" x14ac:dyDescent="0.35">
      <c r="A36" s="27">
        <v>170</v>
      </c>
      <c r="B36" s="22">
        <v>1.93</v>
      </c>
      <c r="C36" s="22">
        <v>1.5156642288485147</v>
      </c>
      <c r="E36" s="84">
        <v>9</v>
      </c>
      <c r="F36" s="84">
        <v>1.6458858532941127</v>
      </c>
      <c r="G36" s="84">
        <v>-0.13022162444559804</v>
      </c>
    </row>
    <row r="37" spans="1:7" x14ac:dyDescent="0.35">
      <c r="A37" s="27">
        <v>171</v>
      </c>
      <c r="B37" s="22">
        <v>1.91</v>
      </c>
      <c r="C37" s="22">
        <v>1.4854846427747048</v>
      </c>
      <c r="E37" s="84">
        <v>10</v>
      </c>
      <c r="F37" s="84">
        <v>1.6283316549305176</v>
      </c>
      <c r="G37" s="84">
        <v>-0.14284701215581275</v>
      </c>
    </row>
    <row r="38" spans="1:7" x14ac:dyDescent="0.35">
      <c r="A38" s="27">
        <v>172</v>
      </c>
      <c r="B38" s="22">
        <v>1.89</v>
      </c>
      <c r="C38" s="22">
        <v>1.4990141455000277</v>
      </c>
      <c r="E38" s="84">
        <v>11</v>
      </c>
      <c r="F38" s="84">
        <v>1.6107774565669224</v>
      </c>
      <c r="G38" s="84">
        <v>-0.11176331106689474</v>
      </c>
    </row>
    <row r="39" spans="1:7" x14ac:dyDescent="0.35">
      <c r="A39" s="27">
        <v>173</v>
      </c>
      <c r="B39" s="22">
        <v>1.9</v>
      </c>
      <c r="C39" s="22">
        <v>1.5574564025135751</v>
      </c>
      <c r="E39" s="84">
        <v>12</v>
      </c>
      <c r="F39" s="84">
        <v>1.6195545557487201</v>
      </c>
      <c r="G39" s="84">
        <v>-6.2098153235145004E-2</v>
      </c>
    </row>
    <row r="40" spans="1:7" x14ac:dyDescent="0.35">
      <c r="A40" s="27">
        <v>174</v>
      </c>
      <c r="B40" s="22">
        <v>-1.54</v>
      </c>
      <c r="C40" s="22">
        <v>-1.447541949167708</v>
      </c>
      <c r="E40" s="84">
        <v>13</v>
      </c>
      <c r="F40" s="84">
        <v>-1.3997675627896489</v>
      </c>
      <c r="G40" s="84">
        <v>-4.7774386378059086E-2</v>
      </c>
    </row>
    <row r="41" spans="1:7" x14ac:dyDescent="0.35">
      <c r="A41" s="27">
        <v>175</v>
      </c>
      <c r="B41" s="22">
        <v>-1.58</v>
      </c>
      <c r="C41" s="22">
        <v>-1.4708360276561878</v>
      </c>
      <c r="E41" s="84">
        <v>14</v>
      </c>
      <c r="F41" s="84">
        <v>-1.4348759595168392</v>
      </c>
      <c r="G41" s="84">
        <v>-3.59600681393486E-2</v>
      </c>
    </row>
    <row r="42" spans="1:7" x14ac:dyDescent="0.35">
      <c r="A42" s="27">
        <v>176</v>
      </c>
      <c r="B42" s="22">
        <v>-1.52</v>
      </c>
      <c r="C42" s="22">
        <v>-1.4554659520493434</v>
      </c>
      <c r="E42" s="84">
        <v>15</v>
      </c>
      <c r="F42" s="84">
        <v>-1.3822133644260537</v>
      </c>
      <c r="G42" s="84">
        <v>-7.3252587623289678E-2</v>
      </c>
    </row>
    <row r="43" spans="1:7" x14ac:dyDescent="0.35">
      <c r="A43" s="27">
        <v>177</v>
      </c>
      <c r="B43" s="22">
        <v>-1.54</v>
      </c>
      <c r="C43" s="22">
        <v>-1.4147900806325142</v>
      </c>
      <c r="E43" s="84">
        <v>16</v>
      </c>
      <c r="F43" s="84">
        <v>-1.3997675627896489</v>
      </c>
      <c r="G43" s="84">
        <v>-1.5022517842865346E-2</v>
      </c>
    </row>
    <row r="44" spans="1:7" x14ac:dyDescent="0.35">
      <c r="A44" s="27">
        <v>178</v>
      </c>
      <c r="B44" s="22">
        <v>-1.71</v>
      </c>
      <c r="C44" s="22">
        <v>-1.4126291558385078</v>
      </c>
      <c r="E44" s="84">
        <v>17</v>
      </c>
      <c r="F44" s="84">
        <v>-1.5489782488802077</v>
      </c>
      <c r="G44" s="84">
        <v>0.13634909304169995</v>
      </c>
    </row>
    <row r="45" spans="1:7" x14ac:dyDescent="0.35">
      <c r="A45" s="27">
        <v>179</v>
      </c>
      <c r="B45" s="22">
        <v>-1.71</v>
      </c>
      <c r="C45" s="22">
        <v>-1.4741680693042867</v>
      </c>
      <c r="E45" s="84">
        <v>18</v>
      </c>
      <c r="F45" s="84">
        <v>-1.5489782488802077</v>
      </c>
      <c r="G45" s="84">
        <v>7.4810179575921065E-2</v>
      </c>
    </row>
    <row r="46" spans="1:7" x14ac:dyDescent="0.35">
      <c r="A46" s="27">
        <v>180</v>
      </c>
      <c r="B46" s="22">
        <v>-1.71</v>
      </c>
      <c r="C46" s="22">
        <v>-1.4467716587044868</v>
      </c>
      <c r="E46" s="84">
        <v>19</v>
      </c>
      <c r="F46" s="84">
        <v>-1.5489782488802077</v>
      </c>
      <c r="G46" s="84">
        <v>0.10220659017572098</v>
      </c>
    </row>
    <row r="47" spans="1:7" x14ac:dyDescent="0.35">
      <c r="A47" s="27">
        <v>181</v>
      </c>
      <c r="B47" s="22">
        <v>-1.73</v>
      </c>
      <c r="C47" s="22">
        <v>-1.4268808172946472</v>
      </c>
      <c r="E47" s="84">
        <v>20</v>
      </c>
      <c r="F47" s="84">
        <v>-1.5665324472438029</v>
      </c>
      <c r="G47" s="84">
        <v>0.1396516299491557</v>
      </c>
    </row>
    <row r="48" spans="1:7" x14ac:dyDescent="0.35">
      <c r="A48" s="27">
        <v>182</v>
      </c>
      <c r="B48" s="22">
        <v>-1.3</v>
      </c>
      <c r="C48" s="22">
        <v>-0.99161533084656739</v>
      </c>
      <c r="E48" s="84">
        <v>21</v>
      </c>
      <c r="F48" s="84">
        <v>-1.1891171824265068</v>
      </c>
      <c r="G48" s="84">
        <v>0.19750185157993938</v>
      </c>
    </row>
    <row r="49" spans="1:7" x14ac:dyDescent="0.35">
      <c r="A49" s="27">
        <v>183</v>
      </c>
      <c r="B49" s="22">
        <v>-1.2</v>
      </c>
      <c r="C49" s="22">
        <v>-0.97460600797108776</v>
      </c>
      <c r="E49" s="84">
        <v>22</v>
      </c>
      <c r="F49" s="84">
        <v>-1.1013461906085309</v>
      </c>
      <c r="G49" s="84">
        <v>0.12674018263744313</v>
      </c>
    </row>
    <row r="50" spans="1:7" x14ac:dyDescent="0.35">
      <c r="A50" s="27">
        <v>184</v>
      </c>
      <c r="B50" s="51">
        <v>-1.24</v>
      </c>
      <c r="C50" s="51">
        <v>-1.0336434042995928</v>
      </c>
      <c r="E50" s="84">
        <v>23</v>
      </c>
      <c r="F50" s="84">
        <v>-1.1364545873357212</v>
      </c>
      <c r="G50" s="84">
        <v>0.10281118303612846</v>
      </c>
    </row>
    <row r="51" spans="1:7" x14ac:dyDescent="0.35">
      <c r="A51" s="83">
        <v>185</v>
      </c>
      <c r="B51" s="51">
        <v>-1.28</v>
      </c>
      <c r="C51" s="51">
        <v>-1.0310453095458352</v>
      </c>
      <c r="E51" s="84">
        <v>24</v>
      </c>
      <c r="F51" s="84">
        <v>-1.1715629840629116</v>
      </c>
      <c r="G51" s="84">
        <v>0.14051767451707642</v>
      </c>
    </row>
    <row r="52" spans="1:7" x14ac:dyDescent="0.35">
      <c r="A52" s="58">
        <v>186</v>
      </c>
      <c r="B52" s="62">
        <v>-0.68</v>
      </c>
      <c r="C52" s="62">
        <v>-0.64176001245346515</v>
      </c>
      <c r="E52" s="84">
        <v>25</v>
      </c>
      <c r="F52" s="84">
        <v>-0.64493703315505657</v>
      </c>
      <c r="G52" s="84">
        <v>3.1770207015914265E-3</v>
      </c>
    </row>
    <row r="53" spans="1:7" x14ac:dyDescent="0.35">
      <c r="A53" s="58">
        <v>187</v>
      </c>
      <c r="B53" s="62">
        <v>-0.69</v>
      </c>
      <c r="C53" s="62">
        <v>-0.59565476180607246</v>
      </c>
      <c r="E53" s="84">
        <v>26</v>
      </c>
      <c r="F53" s="84">
        <v>-0.65371413233685416</v>
      </c>
      <c r="G53" s="84">
        <v>5.8059370530781695E-2</v>
      </c>
    </row>
    <row r="54" spans="1:7" x14ac:dyDescent="0.35">
      <c r="A54" s="58">
        <v>188</v>
      </c>
      <c r="B54" s="62">
        <v>-0.66</v>
      </c>
      <c r="C54" s="62">
        <v>-0.51325862578389814</v>
      </c>
      <c r="E54" s="84">
        <v>27</v>
      </c>
      <c r="F54" s="84">
        <v>-0.6273828347914614</v>
      </c>
      <c r="G54" s="84">
        <v>0.11412420900756326</v>
      </c>
    </row>
    <row r="55" spans="1:7" x14ac:dyDescent="0.35">
      <c r="A55" s="58">
        <v>189</v>
      </c>
      <c r="B55" s="62">
        <v>-0.54</v>
      </c>
      <c r="C55" s="62">
        <v>-0.45317897003134627</v>
      </c>
      <c r="E55" s="84">
        <v>28</v>
      </c>
      <c r="F55" s="84">
        <v>-0.52205764460989035</v>
      </c>
      <c r="G55" s="84">
        <v>6.8878674578544075E-2</v>
      </c>
    </row>
    <row r="56" spans="1:7" x14ac:dyDescent="0.35">
      <c r="A56" s="58">
        <v>190</v>
      </c>
      <c r="B56" s="62">
        <v>1.29</v>
      </c>
      <c r="C56" s="62">
        <v>0.86280762827044311</v>
      </c>
      <c r="E56" s="84">
        <v>29</v>
      </c>
      <c r="F56" s="84">
        <v>1.0841515056590676</v>
      </c>
      <c r="G56" s="84">
        <v>-0.22134387738862449</v>
      </c>
    </row>
    <row r="57" spans="1:7" x14ac:dyDescent="0.35">
      <c r="A57" s="58">
        <v>191</v>
      </c>
      <c r="B57" s="62">
        <v>1.25</v>
      </c>
      <c r="C57" s="62">
        <v>0.86777251551726509</v>
      </c>
      <c r="E57" s="84">
        <v>30</v>
      </c>
      <c r="F57" s="84">
        <v>1.0490431089318772</v>
      </c>
      <c r="G57" s="84">
        <v>-0.18127059341461216</v>
      </c>
    </row>
    <row r="58" spans="1:7" x14ac:dyDescent="0.35">
      <c r="A58" s="58">
        <v>192</v>
      </c>
      <c r="B58" s="62">
        <v>1.25</v>
      </c>
      <c r="C58" s="62">
        <v>0.94516330998324116</v>
      </c>
      <c r="E58" s="84">
        <v>31</v>
      </c>
      <c r="F58" s="84">
        <v>1.0490431089318772</v>
      </c>
      <c r="G58" s="84">
        <v>-0.10387979894863608</v>
      </c>
    </row>
    <row r="59" spans="1:7" x14ac:dyDescent="0.35">
      <c r="A59" s="58">
        <v>193</v>
      </c>
      <c r="B59" s="62">
        <v>1.24</v>
      </c>
      <c r="C59" s="62">
        <v>0.9235968600291784</v>
      </c>
      <c r="E59" s="84">
        <v>32</v>
      </c>
      <c r="F59" s="84">
        <v>1.0402660097500795</v>
      </c>
      <c r="G59" s="84">
        <v>-0.11666914972090114</v>
      </c>
    </row>
    <row r="60" spans="1:7" x14ac:dyDescent="0.35">
      <c r="A60" s="58">
        <v>194</v>
      </c>
      <c r="B60" s="62">
        <v>1.1536</v>
      </c>
      <c r="C60" s="62">
        <v>0.88919755637066389</v>
      </c>
      <c r="E60" s="84">
        <v>33</v>
      </c>
      <c r="F60" s="84">
        <v>0.96443187281934839</v>
      </c>
      <c r="G60" s="84">
        <v>-7.5234316448684502E-2</v>
      </c>
    </row>
    <row r="61" spans="1:7" x14ac:dyDescent="0.35">
      <c r="A61" s="58">
        <v>195</v>
      </c>
      <c r="B61" s="62">
        <v>1.29</v>
      </c>
      <c r="C61" s="62">
        <v>0.98049116145124871</v>
      </c>
      <c r="E61" s="84">
        <v>34</v>
      </c>
      <c r="F61" s="84">
        <v>1.0841515056590676</v>
      </c>
      <c r="G61" s="84">
        <v>-0.10366034420781889</v>
      </c>
    </row>
    <row r="62" spans="1:7" x14ac:dyDescent="0.35">
      <c r="A62" s="58">
        <v>196</v>
      </c>
      <c r="B62" s="62">
        <v>1.3959999999999999</v>
      </c>
      <c r="C62" s="62">
        <v>1.0793529236357722</v>
      </c>
      <c r="E62" s="84">
        <v>35</v>
      </c>
      <c r="F62" s="84">
        <v>1.1771887569861219</v>
      </c>
      <c r="G62" s="84">
        <v>-9.7835833350349732E-2</v>
      </c>
    </row>
    <row r="63" spans="1:7" x14ac:dyDescent="0.35">
      <c r="A63" s="58">
        <v>197</v>
      </c>
      <c r="B63" s="62">
        <v>1.4525000000000001</v>
      </c>
      <c r="C63" s="62">
        <v>1.1363520261554769</v>
      </c>
      <c r="E63" s="84">
        <v>36</v>
      </c>
      <c r="F63" s="84">
        <v>1.2267793673632783</v>
      </c>
      <c r="G63" s="84">
        <v>-9.0427341207801382E-2</v>
      </c>
    </row>
    <row r="64" spans="1:7" x14ac:dyDescent="0.35">
      <c r="A64" s="58">
        <v>198</v>
      </c>
      <c r="B64" s="62">
        <v>-1.5237142857142858</v>
      </c>
      <c r="C64" s="62">
        <v>-1.4423478581374396</v>
      </c>
      <c r="E64" s="84">
        <v>37</v>
      </c>
      <c r="F64" s="84">
        <v>-1.3854734298364357</v>
      </c>
      <c r="G64" s="84">
        <v>-5.6874428301003865E-2</v>
      </c>
    </row>
    <row r="65" spans="1:7" x14ac:dyDescent="0.35">
      <c r="A65" s="58">
        <v>199</v>
      </c>
      <c r="B65" s="62">
        <v>-1.525857142857143</v>
      </c>
      <c r="C65" s="62">
        <v>-1.4448631282153528</v>
      </c>
      <c r="E65" s="84">
        <v>38</v>
      </c>
      <c r="F65" s="84">
        <v>-1.3873542368039637</v>
      </c>
      <c r="G65" s="84">
        <v>-5.750889141138904E-2</v>
      </c>
    </row>
    <row r="66" spans="1:7" x14ac:dyDescent="0.35">
      <c r="A66" s="58">
        <v>200</v>
      </c>
      <c r="B66" s="62">
        <v>-1.5621666666666665</v>
      </c>
      <c r="C66" s="62">
        <v>-1.4352081268582757</v>
      </c>
      <c r="E66" s="84">
        <v>39</v>
      </c>
      <c r="F66" s="84">
        <v>-1.4192234659759666</v>
      </c>
      <c r="G66" s="84">
        <v>-1.5984660882309099E-2</v>
      </c>
    </row>
    <row r="67" spans="1:7" x14ac:dyDescent="0.35">
      <c r="A67" s="58">
        <v>201</v>
      </c>
      <c r="B67" s="62">
        <v>-1.5381250000000002</v>
      </c>
      <c r="C67" s="62">
        <v>-1.4465880037177397</v>
      </c>
      <c r="E67" s="84">
        <v>40</v>
      </c>
      <c r="F67" s="84">
        <v>-1.398121856693062</v>
      </c>
      <c r="G67" s="84">
        <v>-4.8466147024677664E-2</v>
      </c>
    </row>
    <row r="68" spans="1:7" x14ac:dyDescent="0.35">
      <c r="A68" s="58">
        <v>202</v>
      </c>
      <c r="B68" s="62">
        <v>-1.5063333333333333</v>
      </c>
      <c r="C68" s="62">
        <v>-1.3770775077860244</v>
      </c>
      <c r="E68" s="84">
        <v>41</v>
      </c>
      <c r="F68" s="84">
        <v>-1.3702179955442635</v>
      </c>
      <c r="G68" s="84">
        <v>-6.8595122417609566E-3</v>
      </c>
    </row>
    <row r="69" spans="1:7" x14ac:dyDescent="0.35">
      <c r="A69" s="58">
        <v>203</v>
      </c>
      <c r="B69" s="62">
        <v>-1.4884999999999999</v>
      </c>
      <c r="C69" s="62">
        <v>-1.3514187170323935</v>
      </c>
      <c r="E69" s="84">
        <v>42</v>
      </c>
      <c r="F69" s="84">
        <v>-1.3545655020033911</v>
      </c>
      <c r="G69" s="84">
        <v>3.1467849709976292E-3</v>
      </c>
    </row>
    <row r="70" spans="1:7" x14ac:dyDescent="0.35">
      <c r="A70" s="58">
        <v>204</v>
      </c>
      <c r="B70" s="62">
        <v>-1.4384000000000001</v>
      </c>
      <c r="C70" s="62">
        <v>-1.3756121396215197</v>
      </c>
      <c r="E70" s="84">
        <v>43</v>
      </c>
      <c r="F70" s="84">
        <v>-1.3105922351025854</v>
      </c>
      <c r="G70" s="84">
        <v>-6.5019904518934357E-2</v>
      </c>
    </row>
    <row r="71" spans="1:7" x14ac:dyDescent="0.35">
      <c r="A71" s="58">
        <v>205</v>
      </c>
      <c r="B71" s="62">
        <v>-1.4445000000000003</v>
      </c>
      <c r="C71" s="62">
        <v>-1.3250381639001405</v>
      </c>
      <c r="E71" s="84">
        <v>44</v>
      </c>
      <c r="F71" s="84">
        <v>-1.3159462656034822</v>
      </c>
      <c r="G71" s="84">
        <v>-9.0918982966583517E-3</v>
      </c>
    </row>
    <row r="72" spans="1:7" x14ac:dyDescent="0.35">
      <c r="A72" s="58">
        <v>206</v>
      </c>
      <c r="B72" s="62">
        <v>0.43640000000000007</v>
      </c>
      <c r="C72" s="62">
        <v>0.17792204849755305</v>
      </c>
      <c r="E72" s="84">
        <v>45</v>
      </c>
      <c r="F72" s="84">
        <v>0.33493831950082575</v>
      </c>
      <c r="G72" s="84">
        <v>-0.1570162710032727</v>
      </c>
    </row>
    <row r="73" spans="1:7" x14ac:dyDescent="0.35">
      <c r="A73" s="58">
        <v>207</v>
      </c>
      <c r="B73" s="62">
        <v>8.2750000000000004E-2</v>
      </c>
      <c r="C73" s="62">
        <v>-3.5121943583788333E-2</v>
      </c>
      <c r="E73" s="84">
        <v>46</v>
      </c>
      <c r="F73" s="84">
        <v>2.4536206936554172E-2</v>
      </c>
      <c r="G73" s="84">
        <v>-5.9658150520342505E-2</v>
      </c>
    </row>
    <row r="74" spans="1:7" x14ac:dyDescent="0.35">
      <c r="A74" s="58">
        <v>208</v>
      </c>
      <c r="B74" s="62">
        <v>-0.26666666666666666</v>
      </c>
      <c r="C74" s="62">
        <v>-0.34088170764175124</v>
      </c>
      <c r="E74" s="84">
        <v>47</v>
      </c>
      <c r="F74" s="84">
        <v>-0.28215026697408974</v>
      </c>
      <c r="G74" s="84">
        <v>-5.8731440667661505E-2</v>
      </c>
    </row>
    <row r="75" spans="1:7" x14ac:dyDescent="0.35">
      <c r="A75" s="58">
        <v>209</v>
      </c>
      <c r="B75" s="62">
        <v>-0.67</v>
      </c>
      <c r="C75" s="62">
        <v>-0.50887328979806912</v>
      </c>
      <c r="E75" s="84">
        <v>48</v>
      </c>
      <c r="F75" s="84">
        <v>-0.63615993397325898</v>
      </c>
      <c r="G75" s="84">
        <v>0.12728664417518987</v>
      </c>
    </row>
    <row r="76" spans="1:7" x14ac:dyDescent="0.35">
      <c r="A76" s="58">
        <v>210</v>
      </c>
      <c r="B76" s="62">
        <v>1.1397999999999999</v>
      </c>
      <c r="C76" s="62">
        <v>0.86057842070078294</v>
      </c>
      <c r="E76" s="84">
        <v>49</v>
      </c>
      <c r="F76" s="84">
        <v>0.95231947594846766</v>
      </c>
      <c r="G76" s="84">
        <v>-9.1741055247684722E-2</v>
      </c>
    </row>
    <row r="77" spans="1:7" x14ac:dyDescent="0.35">
      <c r="A77" s="58">
        <v>211</v>
      </c>
      <c r="B77" s="62">
        <v>1.1904285714285716</v>
      </c>
      <c r="C77" s="62">
        <v>0.89843717488598696</v>
      </c>
      <c r="E77" s="84">
        <v>50</v>
      </c>
      <c r="F77" s="84">
        <v>0.99675667523459732</v>
      </c>
      <c r="G77" s="84">
        <v>-9.8319500348610367E-2</v>
      </c>
    </row>
    <row r="78" spans="1:7" x14ac:dyDescent="0.35">
      <c r="A78" s="58">
        <v>212</v>
      </c>
      <c r="B78" s="62">
        <v>1.1971250000000002</v>
      </c>
      <c r="C78" s="62">
        <v>0.95862667397383472</v>
      </c>
      <c r="E78" s="84">
        <v>51</v>
      </c>
      <c r="F78" s="84">
        <v>1.0026341970081227</v>
      </c>
      <c r="G78" s="84">
        <v>-4.400752303428801E-2</v>
      </c>
    </row>
    <row r="79" spans="1:7" x14ac:dyDescent="0.35">
      <c r="A79" s="58">
        <v>213</v>
      </c>
      <c r="B79" s="62">
        <v>1.2111666666666667</v>
      </c>
      <c r="C79" s="62">
        <v>1.0204898175253407</v>
      </c>
      <c r="E79" s="84">
        <v>52</v>
      </c>
      <c r="F79" s="84">
        <v>1.0149587071092299</v>
      </c>
      <c r="G79" s="84">
        <v>5.5311104161108737E-3</v>
      </c>
    </row>
    <row r="80" spans="1:7" x14ac:dyDescent="0.35">
      <c r="A80" s="58">
        <v>214</v>
      </c>
      <c r="B80" s="62">
        <v>2.0157999999999996</v>
      </c>
      <c r="C80" s="62">
        <v>1.6433751626234352</v>
      </c>
      <c r="E80" s="84">
        <v>53</v>
      </c>
      <c r="F80" s="84">
        <v>1.7211933642739359</v>
      </c>
      <c r="G80" s="84">
        <v>-7.7818201650500685E-2</v>
      </c>
    </row>
    <row r="81" spans="1:7" x14ac:dyDescent="0.35">
      <c r="A81" s="58">
        <v>215</v>
      </c>
      <c r="B81" s="62">
        <v>1.9744999999999999</v>
      </c>
      <c r="C81" s="62">
        <v>1.6151397009929671</v>
      </c>
      <c r="E81" s="84">
        <v>54</v>
      </c>
      <c r="F81" s="84">
        <v>1.684943944653112</v>
      </c>
      <c r="G81" s="84">
        <v>-6.9804243660144927E-2</v>
      </c>
    </row>
    <row r="82" spans="1:7" x14ac:dyDescent="0.35">
      <c r="A82" s="58">
        <v>216</v>
      </c>
      <c r="B82" s="62">
        <v>1.9612499999999999</v>
      </c>
      <c r="C82" s="62">
        <v>1.6248400104595313</v>
      </c>
      <c r="E82" s="84">
        <v>55</v>
      </c>
      <c r="F82" s="84">
        <v>1.6733142882372303</v>
      </c>
      <c r="G82" s="84">
        <v>-4.8474277777698971E-2</v>
      </c>
    </row>
    <row r="83" spans="1:7" x14ac:dyDescent="0.35">
      <c r="A83" s="58">
        <v>217</v>
      </c>
      <c r="B83" s="62">
        <v>1.9253333333333333</v>
      </c>
      <c r="C83" s="62">
        <v>1.6362862846483621</v>
      </c>
      <c r="E83" s="84">
        <v>56</v>
      </c>
      <c r="F83" s="84">
        <v>1.6417898736759406</v>
      </c>
      <c r="G83" s="84">
        <v>-5.503589027578526E-3</v>
      </c>
    </row>
    <row r="84" spans="1:7" x14ac:dyDescent="0.35">
      <c r="A84" s="58">
        <v>218</v>
      </c>
      <c r="B84" s="62">
        <v>1.6269999999999998</v>
      </c>
      <c r="C84" s="62">
        <v>1.4419375119265054</v>
      </c>
      <c r="E84" s="84">
        <v>57</v>
      </c>
      <c r="F84" s="84">
        <v>1.3799397480856459</v>
      </c>
      <c r="G84" s="84">
        <v>6.1997763840859532E-2</v>
      </c>
    </row>
    <row r="85" spans="1:7" x14ac:dyDescent="0.35">
      <c r="A85" s="58">
        <v>219</v>
      </c>
      <c r="B85" s="62">
        <v>1.6342000000000003</v>
      </c>
      <c r="C85" s="62">
        <v>1.4418019599739034</v>
      </c>
      <c r="E85" s="84">
        <v>58</v>
      </c>
      <c r="F85" s="84">
        <v>1.3862592594965406</v>
      </c>
      <c r="G85" s="84">
        <v>5.5542700477362761E-2</v>
      </c>
    </row>
    <row r="86" spans="1:7" x14ac:dyDescent="0.35">
      <c r="A86" s="58">
        <v>220</v>
      </c>
      <c r="B86" s="62">
        <v>1.63775</v>
      </c>
      <c r="C86" s="62">
        <v>1.4947094889810302</v>
      </c>
      <c r="E86" s="84">
        <v>59</v>
      </c>
      <c r="F86" s="84">
        <v>1.3893751297060786</v>
      </c>
      <c r="G86" s="84">
        <v>0.10533435927495161</v>
      </c>
    </row>
    <row r="87" spans="1:7" x14ac:dyDescent="0.35">
      <c r="A87" s="58">
        <v>221</v>
      </c>
      <c r="B87" s="62">
        <v>1.7053333333333336</v>
      </c>
      <c r="C87" s="62">
        <v>1.4825818863287674</v>
      </c>
      <c r="E87" s="84">
        <v>60</v>
      </c>
      <c r="F87" s="84">
        <v>1.4486936916763939</v>
      </c>
      <c r="G87" s="84">
        <v>3.3888194652373471E-2</v>
      </c>
    </row>
    <row r="88" spans="1:7" x14ac:dyDescent="0.35">
      <c r="A88" s="58">
        <v>222</v>
      </c>
      <c r="B88" s="58">
        <v>1.64</v>
      </c>
      <c r="C88" s="62">
        <v>1.425198045292307</v>
      </c>
      <c r="E88" s="84">
        <v>61</v>
      </c>
      <c r="F88" s="84">
        <v>1.3913499770219828</v>
      </c>
      <c r="G88" s="84">
        <v>3.3848068270324161E-2</v>
      </c>
    </row>
    <row r="89" spans="1:7" x14ac:dyDescent="0.35">
      <c r="A89" s="58">
        <v>223</v>
      </c>
      <c r="B89" s="58">
        <v>1.61</v>
      </c>
      <c r="C89" s="62">
        <v>1.4529144358725743</v>
      </c>
      <c r="E89" s="84">
        <v>62</v>
      </c>
      <c r="F89" s="84">
        <v>1.3650186794765902</v>
      </c>
      <c r="G89" s="84">
        <v>8.7895756395984126E-2</v>
      </c>
    </row>
    <row r="90" spans="1:7" x14ac:dyDescent="0.35">
      <c r="A90" s="58">
        <v>224</v>
      </c>
      <c r="B90" s="58">
        <v>1.62</v>
      </c>
      <c r="C90" s="62">
        <v>1.4441395662316245</v>
      </c>
      <c r="E90" s="84">
        <v>63</v>
      </c>
      <c r="F90" s="84">
        <v>1.3737957786583879</v>
      </c>
      <c r="G90" s="84">
        <v>7.0343787573236671E-2</v>
      </c>
    </row>
    <row r="91" spans="1:7" x14ac:dyDescent="0.35">
      <c r="A91" s="58">
        <v>225</v>
      </c>
      <c r="B91" s="58">
        <v>1.59</v>
      </c>
      <c r="C91" s="62">
        <v>1.4442879716497743</v>
      </c>
      <c r="E91" s="84">
        <v>64</v>
      </c>
      <c r="F91" s="84">
        <v>1.347464481112995</v>
      </c>
      <c r="G91" s="84">
        <v>9.68234905367793E-2</v>
      </c>
    </row>
    <row r="92" spans="1:7" x14ac:dyDescent="0.35">
      <c r="A92" s="58">
        <v>226</v>
      </c>
      <c r="B92" s="58">
        <v>1.54</v>
      </c>
      <c r="C92" s="62">
        <v>1.4751374460053399</v>
      </c>
      <c r="E92" s="84">
        <v>65</v>
      </c>
      <c r="F92" s="84">
        <v>1.3035789852040072</v>
      </c>
      <c r="G92" s="84">
        <v>0.17155846080133275</v>
      </c>
    </row>
    <row r="93" spans="1:7" x14ac:dyDescent="0.35">
      <c r="A93" s="58">
        <v>227</v>
      </c>
      <c r="B93" s="58">
        <v>1.58</v>
      </c>
      <c r="C93" s="62">
        <v>1.516558714938347</v>
      </c>
      <c r="E93" s="84">
        <v>66</v>
      </c>
      <c r="F93" s="84">
        <v>1.3386873819311975</v>
      </c>
      <c r="G93" s="84">
        <v>0.17787133300714952</v>
      </c>
    </row>
    <row r="94" spans="1:7" x14ac:dyDescent="0.35">
      <c r="A94" s="58">
        <v>228</v>
      </c>
      <c r="B94" s="58">
        <v>1.64</v>
      </c>
      <c r="C94" s="62">
        <v>1.4971409118182832</v>
      </c>
      <c r="E94" s="84">
        <v>67</v>
      </c>
      <c r="F94" s="84">
        <v>1.3913499770219828</v>
      </c>
      <c r="G94" s="84">
        <v>0.10579093479630042</v>
      </c>
    </row>
    <row r="95" spans="1:7" x14ac:dyDescent="0.35">
      <c r="A95" s="58">
        <v>229</v>
      </c>
      <c r="B95" s="58">
        <v>1.65</v>
      </c>
      <c r="C95" s="62">
        <v>1.4901343526391149</v>
      </c>
      <c r="E95" s="84">
        <v>68</v>
      </c>
      <c r="F95" s="84">
        <v>1.4001270762037805</v>
      </c>
      <c r="G95" s="84">
        <v>9.0007276435334349E-2</v>
      </c>
    </row>
    <row r="96" spans="1:7" x14ac:dyDescent="0.35">
      <c r="A96" s="58">
        <v>230</v>
      </c>
      <c r="B96" s="58">
        <v>1.73</v>
      </c>
      <c r="C96" s="62">
        <v>1.5933386028509906</v>
      </c>
      <c r="E96" s="84">
        <v>69</v>
      </c>
      <c r="F96" s="84">
        <v>1.4703438696581612</v>
      </c>
      <c r="G96" s="84">
        <v>0.12299473319282939</v>
      </c>
    </row>
    <row r="97" spans="1:7" x14ac:dyDescent="0.35">
      <c r="A97" s="58">
        <v>231</v>
      </c>
      <c r="B97" s="58">
        <v>1.72</v>
      </c>
      <c r="C97" s="62">
        <v>1.5468652580848927</v>
      </c>
      <c r="E97" s="84">
        <v>70</v>
      </c>
      <c r="F97" s="84">
        <v>1.4615667704763635</v>
      </c>
      <c r="G97" s="84">
        <v>8.5298487608529205E-2</v>
      </c>
    </row>
    <row r="98" spans="1:7" x14ac:dyDescent="0.35">
      <c r="A98" s="58">
        <v>232</v>
      </c>
      <c r="B98" s="58">
        <v>1.73</v>
      </c>
      <c r="C98" s="62">
        <v>1.5405267562842417</v>
      </c>
      <c r="E98" s="84">
        <v>71</v>
      </c>
      <c r="F98" s="84">
        <v>1.4703438696581612</v>
      </c>
      <c r="G98" s="84">
        <v>7.0182886626080521E-2</v>
      </c>
    </row>
    <row r="99" spans="1:7" x14ac:dyDescent="0.35">
      <c r="A99" s="58">
        <v>233</v>
      </c>
      <c r="B99" s="58">
        <v>1.76</v>
      </c>
      <c r="C99" s="62">
        <v>1.5692307975100388</v>
      </c>
      <c r="E99" s="84">
        <v>72</v>
      </c>
      <c r="F99" s="84">
        <v>1.4966751672035539</v>
      </c>
      <c r="G99" s="84">
        <v>7.2555630306484931E-2</v>
      </c>
    </row>
    <row r="100" spans="1:7" x14ac:dyDescent="0.35">
      <c r="A100" s="58">
        <v>234</v>
      </c>
      <c r="B100" s="58">
        <v>1.8</v>
      </c>
      <c r="C100" s="62">
        <v>1.6349101511695241</v>
      </c>
      <c r="E100" s="84">
        <v>73</v>
      </c>
      <c r="F100" s="84">
        <v>1.5317835639307442</v>
      </c>
      <c r="G100" s="84">
        <v>0.10312658723877988</v>
      </c>
    </row>
    <row r="101" spans="1:7" x14ac:dyDescent="0.35">
      <c r="A101" s="58">
        <v>235</v>
      </c>
      <c r="B101" s="58">
        <v>1.79</v>
      </c>
      <c r="C101" s="62">
        <v>1.5887189555880057</v>
      </c>
      <c r="E101" s="84">
        <v>74</v>
      </c>
      <c r="F101" s="84">
        <v>1.5230064647489467</v>
      </c>
      <c r="G101" s="84">
        <v>6.5712490839058946E-2</v>
      </c>
    </row>
    <row r="102" spans="1:7" x14ac:dyDescent="0.35">
      <c r="A102" s="58">
        <v>236</v>
      </c>
      <c r="B102" s="58">
        <v>1.79</v>
      </c>
      <c r="C102" s="62">
        <v>1.5827030611555697</v>
      </c>
      <c r="E102" s="84">
        <v>75</v>
      </c>
      <c r="F102" s="84">
        <v>1.5230064647489467</v>
      </c>
      <c r="G102" s="84">
        <v>5.9696596406622948E-2</v>
      </c>
    </row>
    <row r="103" spans="1:7" x14ac:dyDescent="0.35">
      <c r="A103" s="58">
        <v>237</v>
      </c>
      <c r="B103" s="58">
        <v>1.79</v>
      </c>
      <c r="C103" s="62">
        <v>1.5970274645079225</v>
      </c>
      <c r="E103" s="84">
        <v>76</v>
      </c>
      <c r="F103" s="84">
        <v>1.5230064647489467</v>
      </c>
      <c r="G103" s="84">
        <v>7.4020999758975803E-2</v>
      </c>
    </row>
    <row r="104" spans="1:7" x14ac:dyDescent="0.35">
      <c r="A104" s="58">
        <v>238</v>
      </c>
      <c r="B104" s="58">
        <v>1.74</v>
      </c>
      <c r="C104" s="62">
        <v>1.5303163866629008</v>
      </c>
      <c r="E104" s="84">
        <v>77</v>
      </c>
      <c r="F104" s="84">
        <v>1.4791209688399587</v>
      </c>
      <c r="G104" s="84">
        <v>5.1195417822942124E-2</v>
      </c>
    </row>
    <row r="105" spans="1:7" x14ac:dyDescent="0.35">
      <c r="A105" s="58">
        <v>239</v>
      </c>
      <c r="B105" s="58">
        <v>1.7</v>
      </c>
      <c r="C105" s="62">
        <v>1.534838098009401</v>
      </c>
      <c r="E105" s="84">
        <v>78</v>
      </c>
      <c r="F105" s="84">
        <v>1.4440125721127683</v>
      </c>
      <c r="G105" s="84">
        <v>9.082552589663262E-2</v>
      </c>
    </row>
    <row r="106" spans="1:7" x14ac:dyDescent="0.35">
      <c r="A106" s="58">
        <v>240</v>
      </c>
      <c r="B106" s="58">
        <v>1.69</v>
      </c>
      <c r="C106" s="62">
        <v>1.4868299808005567</v>
      </c>
      <c r="E106" s="84">
        <v>79</v>
      </c>
      <c r="F106" s="84">
        <v>1.4352354729309709</v>
      </c>
      <c r="G106" s="84">
        <v>5.1594507869585859E-2</v>
      </c>
    </row>
    <row r="107" spans="1:7" x14ac:dyDescent="0.35">
      <c r="A107" s="58">
        <v>241</v>
      </c>
      <c r="B107" s="58">
        <v>1.65</v>
      </c>
      <c r="C107" s="62">
        <v>1.4112175271487521</v>
      </c>
      <c r="E107" s="84">
        <v>80</v>
      </c>
      <c r="F107" s="84">
        <v>1.4001270762037805</v>
      </c>
      <c r="G107" s="84">
        <v>1.109045094497163E-2</v>
      </c>
    </row>
    <row r="108" spans="1:7" x14ac:dyDescent="0.35">
      <c r="A108" s="58">
        <v>242</v>
      </c>
      <c r="B108" s="58">
        <v>1.61</v>
      </c>
      <c r="C108" s="62">
        <v>1.3760945829701716</v>
      </c>
      <c r="E108" s="84">
        <v>81</v>
      </c>
      <c r="F108" s="84">
        <v>1.3650186794765902</v>
      </c>
      <c r="G108" s="84">
        <v>1.1075903493581452E-2</v>
      </c>
    </row>
    <row r="109" spans="1:7" x14ac:dyDescent="0.35">
      <c r="A109" s="58">
        <v>243</v>
      </c>
      <c r="B109" s="58">
        <v>1.55</v>
      </c>
      <c r="C109" s="62">
        <v>1.3232963850126775</v>
      </c>
      <c r="E109" s="84">
        <v>82</v>
      </c>
      <c r="F109" s="84">
        <v>1.3123560843858046</v>
      </c>
      <c r="G109" s="84">
        <v>1.0940300626872901E-2</v>
      </c>
    </row>
    <row r="110" spans="1:7" x14ac:dyDescent="0.35">
      <c r="A110" s="58">
        <v>244</v>
      </c>
      <c r="B110" s="58">
        <v>1.46</v>
      </c>
      <c r="C110" s="62">
        <v>1.1852760260347843</v>
      </c>
      <c r="E110" s="84">
        <v>83</v>
      </c>
      <c r="F110" s="84">
        <v>1.2333621917496265</v>
      </c>
      <c r="G110" s="84">
        <v>-4.8086165714842144E-2</v>
      </c>
    </row>
    <row r="111" spans="1:7" x14ac:dyDescent="0.35">
      <c r="A111" s="58">
        <v>245</v>
      </c>
      <c r="B111" s="58">
        <v>1.38</v>
      </c>
      <c r="C111" s="62">
        <v>1.1841164975087395</v>
      </c>
      <c r="E111" s="84">
        <v>84</v>
      </c>
      <c r="F111" s="84">
        <v>1.1631453982952458</v>
      </c>
      <c r="G111" s="84">
        <v>2.0971099213493716E-2</v>
      </c>
    </row>
    <row r="112" spans="1:7" x14ac:dyDescent="0.35">
      <c r="A112" s="58">
        <v>246</v>
      </c>
      <c r="B112" s="58">
        <v>1.27</v>
      </c>
      <c r="C112" s="62">
        <v>1.0748568306206052</v>
      </c>
      <c r="E112" s="84">
        <v>85</v>
      </c>
      <c r="F112" s="84">
        <v>1.0665973072954724</v>
      </c>
      <c r="G112" s="84">
        <v>8.2595233251328004E-3</v>
      </c>
    </row>
    <row r="113" spans="1:7" x14ac:dyDescent="0.35">
      <c r="A113" s="58">
        <v>247</v>
      </c>
      <c r="B113" s="58">
        <v>1.1499999999999999</v>
      </c>
      <c r="C113" s="62">
        <v>0.97357026931407009</v>
      </c>
      <c r="E113" s="84">
        <v>86</v>
      </c>
      <c r="F113" s="84">
        <v>0.96127211711390115</v>
      </c>
      <c r="G113" s="84">
        <v>1.2298152200168944E-2</v>
      </c>
    </row>
    <row r="114" spans="1:7" x14ac:dyDescent="0.35">
      <c r="A114" s="58">
        <v>248</v>
      </c>
      <c r="B114" s="58">
        <v>1.01</v>
      </c>
      <c r="C114" s="62">
        <v>0.84594518545621378</v>
      </c>
      <c r="E114" s="84">
        <v>87</v>
      </c>
      <c r="F114" s="84">
        <v>0.83839272856873515</v>
      </c>
      <c r="G114" s="84">
        <v>7.5524568874786313E-3</v>
      </c>
    </row>
    <row r="115" spans="1:7" x14ac:dyDescent="0.35">
      <c r="A115" s="58">
        <v>249</v>
      </c>
      <c r="B115" s="58">
        <v>0.84</v>
      </c>
      <c r="C115" s="62">
        <v>0.69206145375263295</v>
      </c>
      <c r="E115" s="84">
        <v>88</v>
      </c>
      <c r="F115" s="84">
        <v>0.68918204247817616</v>
      </c>
      <c r="G115" s="84">
        <v>2.879411274456789E-3</v>
      </c>
    </row>
    <row r="116" spans="1:7" x14ac:dyDescent="0.35">
      <c r="A116" s="58">
        <v>250</v>
      </c>
      <c r="B116" s="58">
        <v>0.6</v>
      </c>
      <c r="C116" s="62">
        <v>0.51972383596694638</v>
      </c>
      <c r="E116" s="84">
        <v>89</v>
      </c>
      <c r="F116" s="84">
        <v>0.47853166211503417</v>
      </c>
      <c r="G116" s="84">
        <v>4.1192173851912206E-2</v>
      </c>
    </row>
    <row r="117" spans="1:7" x14ac:dyDescent="0.35">
      <c r="A117" s="58">
        <v>251</v>
      </c>
      <c r="B117" s="58">
        <v>0.44</v>
      </c>
      <c r="C117" s="62">
        <v>0.35016101850080428</v>
      </c>
      <c r="E117" s="84">
        <v>90</v>
      </c>
      <c r="F117" s="84">
        <v>0.33809807520627283</v>
      </c>
      <c r="G117" s="84">
        <v>1.2062943294531447E-2</v>
      </c>
    </row>
    <row r="118" spans="1:7" x14ac:dyDescent="0.35">
      <c r="A118" s="58">
        <v>252</v>
      </c>
      <c r="B118" s="58">
        <v>0.23</v>
      </c>
      <c r="C118" s="62">
        <v>0.15274118777222662</v>
      </c>
      <c r="E118" s="84">
        <v>91</v>
      </c>
      <c r="F118" s="84">
        <v>0.15377899238852361</v>
      </c>
      <c r="G118" s="84">
        <v>-1.0378046162969889E-3</v>
      </c>
    </row>
    <row r="119" spans="1:7" x14ac:dyDescent="0.35">
      <c r="A119" s="58">
        <v>253</v>
      </c>
      <c r="B119" s="58">
        <v>0.03</v>
      </c>
      <c r="C119" s="62">
        <v>-5.5039133297582761E-2</v>
      </c>
      <c r="E119" s="84">
        <v>92</v>
      </c>
      <c r="F119" s="84">
        <v>-2.1762991247428084E-2</v>
      </c>
      <c r="G119" s="84">
        <v>-3.3276142050154681E-2</v>
      </c>
    </row>
    <row r="120" spans="1:7" x14ac:dyDescent="0.35">
      <c r="A120" s="58">
        <v>254</v>
      </c>
      <c r="B120" s="58">
        <v>-0.25</v>
      </c>
      <c r="C120" s="62">
        <v>-0.21266729451182487</v>
      </c>
      <c r="E120" s="84">
        <v>93</v>
      </c>
      <c r="F120" s="84">
        <v>-0.26752176833776042</v>
      </c>
      <c r="G120" s="84">
        <v>5.4854473825935557E-2</v>
      </c>
    </row>
    <row r="121" spans="1:7" x14ac:dyDescent="0.35">
      <c r="A121" s="58">
        <v>255</v>
      </c>
      <c r="B121" s="58">
        <v>-0.45</v>
      </c>
      <c r="C121" s="62">
        <v>-0.39109686708976027</v>
      </c>
      <c r="E121" s="84">
        <v>94</v>
      </c>
      <c r="F121" s="84">
        <v>-0.44306375197371212</v>
      </c>
      <c r="G121" s="84">
        <v>5.1966884883951847E-2</v>
      </c>
    </row>
    <row r="122" spans="1:7" x14ac:dyDescent="0.35">
      <c r="A122" s="58">
        <v>256</v>
      </c>
      <c r="B122" s="58">
        <v>-0.66</v>
      </c>
      <c r="C122" s="62">
        <v>-0.57335863173334412</v>
      </c>
      <c r="E122" s="84">
        <v>95</v>
      </c>
      <c r="F122" s="84">
        <v>-0.6273828347914614</v>
      </c>
      <c r="G122" s="84">
        <v>5.4024203058117282E-2</v>
      </c>
    </row>
    <row r="123" spans="1:7" x14ac:dyDescent="0.35">
      <c r="A123" s="58">
        <v>257</v>
      </c>
      <c r="B123" s="58">
        <v>-0.96</v>
      </c>
      <c r="C123" s="62">
        <v>-0.79771384651133692</v>
      </c>
      <c r="E123" s="84">
        <v>96</v>
      </c>
      <c r="F123" s="84">
        <v>-0.89069581024538891</v>
      </c>
      <c r="G123" s="84">
        <v>9.2981963734051987E-2</v>
      </c>
    </row>
    <row r="124" spans="1:7" x14ac:dyDescent="0.35">
      <c r="A124" s="58">
        <v>258</v>
      </c>
      <c r="B124" s="58">
        <v>-1.06</v>
      </c>
      <c r="C124" s="62">
        <v>-0.90133861331766696</v>
      </c>
      <c r="E124" s="84">
        <v>97</v>
      </c>
      <c r="F124" s="84">
        <v>-0.97846680206336478</v>
      </c>
      <c r="G124" s="84">
        <v>7.7128188745697823E-2</v>
      </c>
    </row>
    <row r="125" spans="1:7" x14ac:dyDescent="0.35">
      <c r="A125" s="58">
        <v>259</v>
      </c>
      <c r="B125" s="58">
        <v>-1.1200000000000001</v>
      </c>
      <c r="C125" s="62">
        <v>-1.0117590046352078</v>
      </c>
      <c r="E125" s="84">
        <v>98</v>
      </c>
      <c r="F125" s="84">
        <v>-1.0311293971541502</v>
      </c>
      <c r="G125" s="84">
        <v>1.9370392518942348E-2</v>
      </c>
    </row>
    <row r="126" spans="1:7" x14ac:dyDescent="0.35">
      <c r="A126" s="58">
        <v>260</v>
      </c>
      <c r="B126" s="58">
        <v>-1.27</v>
      </c>
      <c r="C126" s="62">
        <v>-1.0388337588494538</v>
      </c>
      <c r="E126" s="84">
        <v>99</v>
      </c>
      <c r="F126" s="84">
        <v>-1.1627858848811141</v>
      </c>
      <c r="G126" s="84">
        <v>0.12395212603166028</v>
      </c>
    </row>
    <row r="127" spans="1:7" x14ac:dyDescent="0.35">
      <c r="A127" s="58">
        <v>261</v>
      </c>
      <c r="B127" s="58">
        <v>-1.35</v>
      </c>
      <c r="C127" s="62">
        <v>-1.1798126503083095</v>
      </c>
      <c r="E127" s="84">
        <v>100</v>
      </c>
      <c r="F127" s="84">
        <v>-1.2330026783354948</v>
      </c>
      <c r="G127" s="84">
        <v>5.319002802718531E-2</v>
      </c>
    </row>
    <row r="128" spans="1:7" x14ac:dyDescent="0.35">
      <c r="A128" s="58">
        <v>262</v>
      </c>
      <c r="B128" s="58">
        <v>-1.39</v>
      </c>
      <c r="C128" s="62">
        <v>-1.1710921854674097</v>
      </c>
      <c r="E128" s="84">
        <v>101</v>
      </c>
      <c r="F128" s="84">
        <v>-1.2681110750626849</v>
      </c>
      <c r="G128" s="84">
        <v>9.7018889595275271E-2</v>
      </c>
    </row>
    <row r="129" spans="1:7" x14ac:dyDescent="0.35">
      <c r="A129" s="58">
        <v>263</v>
      </c>
      <c r="B129" s="58">
        <v>-1.49</v>
      </c>
      <c r="C129" s="62">
        <v>-1.2023376092203948</v>
      </c>
      <c r="E129" s="84">
        <v>102</v>
      </c>
      <c r="F129" s="84">
        <v>-1.3558820668806608</v>
      </c>
      <c r="G129" s="84">
        <v>0.15354445766026603</v>
      </c>
    </row>
    <row r="130" spans="1:7" x14ac:dyDescent="0.35">
      <c r="A130" s="58">
        <v>264</v>
      </c>
      <c r="B130" s="58">
        <v>-1.4</v>
      </c>
      <c r="C130" s="62">
        <v>-1.2532452361067279</v>
      </c>
      <c r="E130" s="84">
        <v>103</v>
      </c>
      <c r="F130" s="84">
        <v>-1.2768881742444826</v>
      </c>
      <c r="G130" s="84">
        <v>2.3642938137754754E-2</v>
      </c>
    </row>
    <row r="131" spans="1:7" x14ac:dyDescent="0.35">
      <c r="A131" s="58">
        <v>265</v>
      </c>
      <c r="B131" s="58">
        <v>-1.47</v>
      </c>
      <c r="C131" s="62">
        <v>-1.272661418088832</v>
      </c>
      <c r="E131" s="84">
        <v>104</v>
      </c>
      <c r="F131" s="84">
        <v>-1.3383278685170656</v>
      </c>
      <c r="G131" s="84">
        <v>6.5666450428233603E-2</v>
      </c>
    </row>
    <row r="132" spans="1:7" x14ac:dyDescent="0.35">
      <c r="A132" s="58">
        <v>266</v>
      </c>
      <c r="B132" s="58">
        <v>-1.48</v>
      </c>
      <c r="C132" s="62">
        <v>-1.3327141691502382</v>
      </c>
      <c r="E132" s="84">
        <v>105</v>
      </c>
      <c r="F132" s="84">
        <v>-1.3471049676988633</v>
      </c>
      <c r="G132" s="84">
        <v>1.4390798548625128E-2</v>
      </c>
    </row>
    <row r="133" spans="1:7" x14ac:dyDescent="0.35">
      <c r="A133" s="58">
        <v>267</v>
      </c>
      <c r="B133" s="58">
        <v>-1.54</v>
      </c>
      <c r="C133" s="62">
        <v>-1.3417461413785798</v>
      </c>
      <c r="E133" s="84">
        <v>106</v>
      </c>
      <c r="F133" s="84">
        <v>-1.3997675627896489</v>
      </c>
      <c r="G133" s="84">
        <v>5.802142141106903E-2</v>
      </c>
    </row>
    <row r="134" spans="1:7" x14ac:dyDescent="0.35">
      <c r="A134" s="58">
        <v>268</v>
      </c>
      <c r="B134" s="58">
        <v>-1.59</v>
      </c>
      <c r="C134" s="62">
        <v>-1.4247517582006461</v>
      </c>
      <c r="E134" s="84">
        <v>107</v>
      </c>
      <c r="F134" s="84">
        <v>-1.4436530586986367</v>
      </c>
      <c r="G134" s="84">
        <v>1.8901300497990547E-2</v>
      </c>
    </row>
    <row r="135" spans="1:7" x14ac:dyDescent="0.35">
      <c r="A135" s="58">
        <v>269</v>
      </c>
      <c r="B135" s="58">
        <v>-1.64</v>
      </c>
      <c r="C135" s="62">
        <v>-1.4733619467632699</v>
      </c>
      <c r="E135" s="84">
        <v>108</v>
      </c>
      <c r="F135" s="84">
        <v>-1.4875385546076245</v>
      </c>
      <c r="G135" s="84">
        <v>1.4176607844354594E-2</v>
      </c>
    </row>
    <row r="136" spans="1:7" x14ac:dyDescent="0.35">
      <c r="A136" s="58">
        <v>270</v>
      </c>
      <c r="B136" s="58">
        <v>-1.66</v>
      </c>
      <c r="C136" s="62">
        <v>-1.4559312121994552</v>
      </c>
      <c r="E136" s="84">
        <v>109</v>
      </c>
      <c r="F136" s="84">
        <v>-1.5050927529712197</v>
      </c>
      <c r="G136" s="84">
        <v>4.9161540771764489E-2</v>
      </c>
    </row>
    <row r="137" spans="1:7" x14ac:dyDescent="0.35">
      <c r="A137" s="58">
        <v>271</v>
      </c>
      <c r="B137" s="58">
        <v>-1.65</v>
      </c>
      <c r="C137" s="62">
        <v>-1.4739612741226464</v>
      </c>
      <c r="E137" s="84">
        <v>110</v>
      </c>
      <c r="F137" s="84">
        <v>-1.4963156537894222</v>
      </c>
      <c r="G137" s="84">
        <v>2.2354379666775781E-2</v>
      </c>
    </row>
    <row r="138" spans="1:7" x14ac:dyDescent="0.35">
      <c r="A138" s="58">
        <v>272</v>
      </c>
      <c r="B138" s="58">
        <v>-1.73</v>
      </c>
      <c r="C138" s="62">
        <v>-1.5769408797667932</v>
      </c>
      <c r="E138" s="84">
        <v>111</v>
      </c>
      <c r="F138" s="84">
        <v>-1.5665324472438029</v>
      </c>
      <c r="G138" s="84">
        <v>-1.0408432522990285E-2</v>
      </c>
    </row>
    <row r="139" spans="1:7" x14ac:dyDescent="0.35">
      <c r="A139" s="58">
        <v>273</v>
      </c>
      <c r="B139" s="58">
        <v>-1.73</v>
      </c>
      <c r="C139" s="62">
        <v>-1.5424041962273389</v>
      </c>
      <c r="E139" s="84">
        <v>112</v>
      </c>
      <c r="F139" s="84">
        <v>-1.5665324472438029</v>
      </c>
      <c r="G139" s="84">
        <v>2.4128251016463986E-2</v>
      </c>
    </row>
    <row r="140" spans="1:7" x14ac:dyDescent="0.35">
      <c r="A140" s="58">
        <v>274</v>
      </c>
      <c r="B140" s="58">
        <v>-1.88</v>
      </c>
      <c r="C140" s="62">
        <v>-1.5907059572907918</v>
      </c>
      <c r="E140" s="84">
        <v>113</v>
      </c>
      <c r="F140" s="84">
        <v>-1.6981889349707666</v>
      </c>
      <c r="G140" s="84">
        <v>0.10748297767997483</v>
      </c>
    </row>
    <row r="141" spans="1:7" x14ac:dyDescent="0.35">
      <c r="A141" s="58">
        <v>275</v>
      </c>
      <c r="B141" s="58">
        <v>-1.86</v>
      </c>
      <c r="C141" s="62">
        <v>-1.700831657601138</v>
      </c>
      <c r="E141" s="84">
        <v>114</v>
      </c>
      <c r="F141" s="84">
        <v>-1.6806347366071717</v>
      </c>
      <c r="G141" s="84">
        <v>-2.0196920993966305E-2</v>
      </c>
    </row>
    <row r="142" spans="1:7" x14ac:dyDescent="0.35">
      <c r="A142" s="58">
        <v>276</v>
      </c>
      <c r="B142" s="58">
        <v>-1.88</v>
      </c>
      <c r="C142" s="62">
        <v>-1.5908265411992608</v>
      </c>
      <c r="E142" s="84">
        <v>115</v>
      </c>
      <c r="F142" s="84">
        <v>-1.6981889349707666</v>
      </c>
      <c r="G142" s="84">
        <v>0.1073623937715058</v>
      </c>
    </row>
    <row r="143" spans="1:7" x14ac:dyDescent="0.35">
      <c r="A143" s="58">
        <v>277</v>
      </c>
      <c r="B143" s="58">
        <v>-1.97</v>
      </c>
      <c r="C143" s="62">
        <v>-1.7594115098053706</v>
      </c>
      <c r="E143" s="84">
        <v>116</v>
      </c>
      <c r="F143" s="84">
        <v>-1.7771828276069448</v>
      </c>
      <c r="G143" s="84">
        <v>1.7771317801574149E-2</v>
      </c>
    </row>
    <row r="144" spans="1:7" x14ac:dyDescent="0.35">
      <c r="A144" s="58">
        <v>278</v>
      </c>
      <c r="B144" s="58">
        <v>-1.9</v>
      </c>
      <c r="C144" s="62">
        <v>-1.7714369015981959</v>
      </c>
      <c r="E144" s="84">
        <v>117</v>
      </c>
      <c r="F144" s="84">
        <v>-1.7157431333343618</v>
      </c>
      <c r="G144" s="84">
        <v>-5.5693768263834098E-2</v>
      </c>
    </row>
    <row r="145" spans="1:7" x14ac:dyDescent="0.35">
      <c r="A145" s="58">
        <v>279</v>
      </c>
      <c r="B145" s="58">
        <v>-1.97</v>
      </c>
      <c r="C145" s="62">
        <v>-1.815777494004214</v>
      </c>
      <c r="E145" s="84">
        <v>118</v>
      </c>
      <c r="F145" s="84">
        <v>-1.7771828276069448</v>
      </c>
      <c r="G145" s="84">
        <v>-3.8594666397269162E-2</v>
      </c>
    </row>
    <row r="146" spans="1:7" x14ac:dyDescent="0.35">
      <c r="A146" s="58">
        <v>280</v>
      </c>
      <c r="B146" s="58">
        <v>-1.97</v>
      </c>
      <c r="C146" s="62">
        <v>-1.8444605198706325</v>
      </c>
      <c r="E146" s="84">
        <v>119</v>
      </c>
      <c r="F146" s="84">
        <v>-1.7771828276069448</v>
      </c>
      <c r="G146" s="84">
        <v>-6.7277692263687738E-2</v>
      </c>
    </row>
    <row r="147" spans="1:7" x14ac:dyDescent="0.35">
      <c r="A147" s="58">
        <v>281</v>
      </c>
      <c r="B147" s="58">
        <v>-2.02</v>
      </c>
      <c r="C147" s="62">
        <v>-1.8628913759733829</v>
      </c>
      <c r="E147" s="84">
        <v>120</v>
      </c>
      <c r="F147" s="84">
        <v>-1.8210683235159328</v>
      </c>
      <c r="G147" s="84">
        <v>-4.1823052457450105E-2</v>
      </c>
    </row>
    <row r="148" spans="1:7" x14ac:dyDescent="0.35">
      <c r="A148" s="58">
        <v>282</v>
      </c>
      <c r="B148" s="58">
        <v>-1.9</v>
      </c>
      <c r="C148" s="62">
        <v>-1.8478078766946748</v>
      </c>
      <c r="E148" s="84">
        <v>121</v>
      </c>
      <c r="F148" s="84">
        <v>-1.7157431333343618</v>
      </c>
      <c r="G148" s="84">
        <v>-0.13206474336031304</v>
      </c>
    </row>
    <row r="149" spans="1:7" x14ac:dyDescent="0.35">
      <c r="A149" s="58">
        <v>283</v>
      </c>
      <c r="B149" s="58">
        <v>-1.96</v>
      </c>
      <c r="C149" s="62">
        <v>-1.8022182781874676</v>
      </c>
      <c r="E149" s="84">
        <v>122</v>
      </c>
      <c r="F149" s="84">
        <v>-1.7684057284251473</v>
      </c>
      <c r="G149" s="84">
        <v>-3.3812549762320288E-2</v>
      </c>
    </row>
    <row r="150" spans="1:7" x14ac:dyDescent="0.35">
      <c r="A150" s="58">
        <v>284</v>
      </c>
      <c r="B150" s="58">
        <v>-1.93</v>
      </c>
      <c r="C150" s="62">
        <v>-1.8778085129952173</v>
      </c>
      <c r="E150" s="84">
        <v>123</v>
      </c>
      <c r="F150" s="84">
        <v>-1.7420744308797544</v>
      </c>
      <c r="G150" s="84">
        <v>-0.1357340821154629</v>
      </c>
    </row>
    <row r="151" spans="1:7" x14ac:dyDescent="0.35">
      <c r="A151" s="58">
        <v>285</v>
      </c>
      <c r="B151" s="58">
        <v>-1.92</v>
      </c>
      <c r="C151" s="62">
        <v>-1.8662935093749549</v>
      </c>
      <c r="E151" s="84">
        <v>124</v>
      </c>
      <c r="F151" s="84">
        <v>-1.733297331697957</v>
      </c>
      <c r="G151" s="84">
        <v>-0.1329961776769979</v>
      </c>
    </row>
    <row r="152" spans="1:7" x14ac:dyDescent="0.35">
      <c r="A152" s="58">
        <v>286</v>
      </c>
      <c r="B152" s="58">
        <v>-1.91</v>
      </c>
      <c r="C152" s="62">
        <v>-1.805009878317094</v>
      </c>
      <c r="E152" s="84">
        <v>125</v>
      </c>
      <c r="F152" s="84">
        <v>-1.7245202325161593</v>
      </c>
      <c r="G152" s="84">
        <v>-8.0489645800934762E-2</v>
      </c>
    </row>
    <row r="153" spans="1:7" x14ac:dyDescent="0.35">
      <c r="A153" s="58">
        <v>287</v>
      </c>
      <c r="B153" s="58">
        <v>-1.86</v>
      </c>
      <c r="C153" s="62">
        <v>-1.8013537643320456</v>
      </c>
      <c r="E153" s="84">
        <v>126</v>
      </c>
      <c r="F153" s="84">
        <v>-1.6806347366071717</v>
      </c>
      <c r="G153" s="84">
        <v>-0.12071902772487397</v>
      </c>
    </row>
    <row r="154" spans="1:7" x14ac:dyDescent="0.35">
      <c r="A154" s="58">
        <v>288</v>
      </c>
      <c r="B154" s="58">
        <v>-1.77</v>
      </c>
      <c r="C154" s="62">
        <v>-1.6214720861448189</v>
      </c>
      <c r="E154" s="84">
        <v>127</v>
      </c>
      <c r="F154" s="84">
        <v>-1.6016408439709933</v>
      </c>
      <c r="G154" s="84">
        <v>-1.9831242173825592E-2</v>
      </c>
    </row>
    <row r="155" spans="1:7" x14ac:dyDescent="0.35">
      <c r="A155" s="58">
        <v>289</v>
      </c>
      <c r="B155" s="58">
        <v>-1.77</v>
      </c>
      <c r="C155" s="62">
        <v>-1.6115856824748573</v>
      </c>
      <c r="E155" s="84">
        <v>128</v>
      </c>
      <c r="F155" s="84">
        <v>-1.6016408439709933</v>
      </c>
      <c r="G155" s="84">
        <v>-9.944838503864073E-3</v>
      </c>
    </row>
    <row r="156" spans="1:7" x14ac:dyDescent="0.35">
      <c r="A156" s="58">
        <v>290</v>
      </c>
      <c r="B156" s="58">
        <v>-1.63</v>
      </c>
      <c r="C156" s="62">
        <v>-1.551600145265029</v>
      </c>
      <c r="E156" s="84">
        <v>129</v>
      </c>
      <c r="F156" s="84">
        <v>-1.478761455425827</v>
      </c>
      <c r="G156" s="84">
        <v>-7.2838689839201942E-2</v>
      </c>
    </row>
    <row r="157" spans="1:7" x14ac:dyDescent="0.35">
      <c r="A157" s="58">
        <v>291</v>
      </c>
      <c r="B157" s="58">
        <v>-1.58</v>
      </c>
      <c r="C157" s="62">
        <v>-1.4633858857184725</v>
      </c>
      <c r="E157" s="84">
        <v>130</v>
      </c>
      <c r="F157" s="84">
        <v>-1.4348759595168392</v>
      </c>
      <c r="G157" s="84">
        <v>-2.8509926201633284E-2</v>
      </c>
    </row>
    <row r="158" spans="1:7" x14ac:dyDescent="0.35">
      <c r="A158" s="58">
        <v>292</v>
      </c>
      <c r="B158" s="58">
        <v>-1.55</v>
      </c>
      <c r="C158" s="62">
        <v>-1.4291402922503018</v>
      </c>
      <c r="E158" s="84">
        <v>131</v>
      </c>
      <c r="F158" s="84">
        <v>-1.4085446619714463</v>
      </c>
      <c r="G158" s="84">
        <v>-2.059563027885547E-2</v>
      </c>
    </row>
    <row r="159" spans="1:7" x14ac:dyDescent="0.35">
      <c r="A159" s="58">
        <v>293</v>
      </c>
      <c r="B159" s="58">
        <v>-1.46</v>
      </c>
      <c r="C159" s="62">
        <v>-1.4363517771073784</v>
      </c>
      <c r="E159" s="84">
        <v>132</v>
      </c>
      <c r="F159" s="84">
        <v>-1.3295507693352682</v>
      </c>
      <c r="G159" s="84">
        <v>-0.10680100777211021</v>
      </c>
    </row>
    <row r="160" spans="1:7" x14ac:dyDescent="0.35">
      <c r="A160" s="58">
        <v>294</v>
      </c>
      <c r="B160" s="58">
        <v>-1.45</v>
      </c>
      <c r="C160" s="62">
        <v>-1.2731277217282717</v>
      </c>
      <c r="E160" s="84">
        <v>133</v>
      </c>
      <c r="F160" s="84">
        <v>-1.3207736701534705</v>
      </c>
      <c r="G160" s="84">
        <v>4.7645948425198759E-2</v>
      </c>
    </row>
    <row r="161" spans="1:7" x14ac:dyDescent="0.35">
      <c r="A161" s="58">
        <v>295</v>
      </c>
      <c r="B161" s="58">
        <v>-1.37</v>
      </c>
      <c r="C161" s="62">
        <v>-1.3148547390980572</v>
      </c>
      <c r="E161" s="84">
        <v>134</v>
      </c>
      <c r="F161" s="84">
        <v>-1.25055687669909</v>
      </c>
      <c r="G161" s="84">
        <v>-6.4297862398967176E-2</v>
      </c>
    </row>
    <row r="162" spans="1:7" x14ac:dyDescent="0.35">
      <c r="A162" s="58">
        <v>296</v>
      </c>
      <c r="B162" s="58">
        <v>-1.32</v>
      </c>
      <c r="C162" s="62">
        <v>-1.2290129530084688</v>
      </c>
      <c r="E162" s="84">
        <v>135</v>
      </c>
      <c r="F162" s="84">
        <v>-1.2066713807901019</v>
      </c>
      <c r="G162" s="84">
        <v>-2.2341572218366856E-2</v>
      </c>
    </row>
    <row r="163" spans="1:7" x14ac:dyDescent="0.35">
      <c r="A163" s="58">
        <v>297</v>
      </c>
      <c r="B163" s="58">
        <v>-1.25</v>
      </c>
      <c r="C163" s="62">
        <v>-1.188563104220373</v>
      </c>
      <c r="E163" s="84">
        <v>136</v>
      </c>
      <c r="F163" s="84">
        <v>-1.1452316865175189</v>
      </c>
      <c r="G163" s="84">
        <v>-4.3331417702854091E-2</v>
      </c>
    </row>
    <row r="164" spans="1:7" x14ac:dyDescent="0.35">
      <c r="A164" s="58">
        <v>298</v>
      </c>
      <c r="B164" s="58">
        <v>-1.1200000000000001</v>
      </c>
      <c r="C164" s="62">
        <v>-1.0977720866982688</v>
      </c>
      <c r="E164" s="84">
        <v>137</v>
      </c>
      <c r="F164" s="84">
        <v>-1.0311293971541502</v>
      </c>
      <c r="G164" s="84">
        <v>-6.6642689544118561E-2</v>
      </c>
    </row>
    <row r="165" spans="1:7" x14ac:dyDescent="0.35">
      <c r="A165" s="58">
        <v>299</v>
      </c>
      <c r="B165" s="58">
        <v>-0.98</v>
      </c>
      <c r="C165" s="62">
        <v>-0.98416369591981723</v>
      </c>
      <c r="E165" s="84">
        <v>138</v>
      </c>
      <c r="F165" s="84">
        <v>-0.90825000860898408</v>
      </c>
      <c r="G165" s="84">
        <v>-7.5913687310833144E-2</v>
      </c>
    </row>
    <row r="166" spans="1:7" x14ac:dyDescent="0.35">
      <c r="A166" s="58">
        <v>300</v>
      </c>
      <c r="B166" s="58">
        <v>-0.83</v>
      </c>
      <c r="C166" s="62">
        <v>-0.85096595023408916</v>
      </c>
      <c r="E166" s="84">
        <v>139</v>
      </c>
      <c r="F166" s="84">
        <v>-0.77659352088202027</v>
      </c>
      <c r="G166" s="84">
        <v>-7.4372429352068892E-2</v>
      </c>
    </row>
    <row r="167" spans="1:7" x14ac:dyDescent="0.35">
      <c r="A167" s="58">
        <v>301</v>
      </c>
      <c r="B167" s="58">
        <v>-0.56999999999999995</v>
      </c>
      <c r="C167" s="62">
        <v>-0.64106437821085049</v>
      </c>
      <c r="E167" s="84">
        <v>140</v>
      </c>
      <c r="F167" s="84">
        <v>-0.54838894215528311</v>
      </c>
      <c r="G167" s="84">
        <v>-9.2675436055567384E-2</v>
      </c>
    </row>
    <row r="168" spans="1:7" x14ac:dyDescent="0.35">
      <c r="A168" s="58">
        <v>302</v>
      </c>
      <c r="B168" s="58">
        <v>-0.25</v>
      </c>
      <c r="C168" s="62">
        <v>-0.37614536722712238</v>
      </c>
      <c r="E168" s="84">
        <v>141</v>
      </c>
      <c r="F168" s="84">
        <v>-0.26752176833776042</v>
      </c>
      <c r="G168" s="84">
        <v>-0.10862359888936196</v>
      </c>
    </row>
    <row r="169" spans="1:7" x14ac:dyDescent="0.35">
      <c r="A169" s="58">
        <v>303</v>
      </c>
      <c r="B169" s="58">
        <v>-0.11</v>
      </c>
      <c r="C169" s="62">
        <v>-0.22035944885816455</v>
      </c>
      <c r="E169" s="84">
        <v>142</v>
      </c>
      <c r="F169" s="84">
        <v>-0.14464237979259426</v>
      </c>
      <c r="G169" s="84">
        <v>-7.5717069065570297E-2</v>
      </c>
    </row>
    <row r="170" spans="1:7" x14ac:dyDescent="0.35">
      <c r="A170" s="58">
        <v>304</v>
      </c>
      <c r="B170" s="58">
        <v>0.08</v>
      </c>
      <c r="C170" s="62">
        <v>-7.5597802662436306E-2</v>
      </c>
      <c r="E170" s="84">
        <v>143</v>
      </c>
      <c r="F170" s="84">
        <v>2.2122504661559836E-2</v>
      </c>
      <c r="G170" s="84">
        <v>-9.7720307323996142E-2</v>
      </c>
    </row>
    <row r="171" spans="1:7" x14ac:dyDescent="0.35">
      <c r="A171" s="58">
        <v>305</v>
      </c>
      <c r="B171" s="58">
        <v>0.25</v>
      </c>
      <c r="C171" s="62">
        <v>9.7370080964810118E-2</v>
      </c>
      <c r="E171" s="84">
        <v>144</v>
      </c>
      <c r="F171" s="84">
        <v>0.17133319075211878</v>
      </c>
      <c r="G171" s="84">
        <v>-7.3963109787308662E-2</v>
      </c>
    </row>
    <row r="172" spans="1:7" x14ac:dyDescent="0.35">
      <c r="A172" s="58">
        <v>306</v>
      </c>
      <c r="B172" s="58">
        <v>0.42</v>
      </c>
      <c r="C172" s="62">
        <v>0.24237020907646356</v>
      </c>
      <c r="E172" s="84">
        <v>145</v>
      </c>
      <c r="F172" s="84">
        <v>0.32054387684267766</v>
      </c>
      <c r="G172" s="84">
        <v>-7.8173667766214094E-2</v>
      </c>
    </row>
    <row r="173" spans="1:7" x14ac:dyDescent="0.35">
      <c r="A173" s="58">
        <v>307</v>
      </c>
      <c r="B173" s="58">
        <v>0.56999999999999995</v>
      </c>
      <c r="C173" s="62">
        <v>0.38022040949694946</v>
      </c>
      <c r="E173" s="84">
        <v>146</v>
      </c>
      <c r="F173" s="84">
        <v>0.45220036456964141</v>
      </c>
      <c r="G173" s="84">
        <v>-7.1979955072691948E-2</v>
      </c>
    </row>
    <row r="174" spans="1:7" x14ac:dyDescent="0.35">
      <c r="A174" s="58">
        <v>308</v>
      </c>
      <c r="B174" s="58">
        <v>0.67</v>
      </c>
      <c r="C174" s="62">
        <v>0.54334451716325971</v>
      </c>
      <c r="E174" s="84">
        <v>147</v>
      </c>
      <c r="F174" s="84">
        <v>0.53997135638761729</v>
      </c>
      <c r="G174" s="84">
        <v>3.3731607756424253E-3</v>
      </c>
    </row>
    <row r="175" spans="1:7" x14ac:dyDescent="0.35">
      <c r="A175" s="58">
        <v>309</v>
      </c>
      <c r="B175" s="58">
        <v>0.77</v>
      </c>
      <c r="C175" s="62">
        <v>0.6166651174062725</v>
      </c>
      <c r="E175" s="84">
        <v>148</v>
      </c>
      <c r="F175" s="84">
        <v>0.62774234820559316</v>
      </c>
      <c r="G175" s="84">
        <v>-1.1077230799320659E-2</v>
      </c>
    </row>
    <row r="176" spans="1:7" x14ac:dyDescent="0.35">
      <c r="A176" s="58">
        <v>310</v>
      </c>
      <c r="B176" s="58">
        <v>0.81</v>
      </c>
      <c r="C176" s="62">
        <v>0.69714059225603386</v>
      </c>
      <c r="E176" s="84">
        <v>149</v>
      </c>
      <c r="F176" s="84">
        <v>0.66285074493278351</v>
      </c>
      <c r="G176" s="84">
        <v>3.4289847323250355E-2</v>
      </c>
    </row>
    <row r="177" spans="1:7" x14ac:dyDescent="0.35">
      <c r="A177" s="58">
        <v>311</v>
      </c>
      <c r="B177" s="58">
        <v>0.84</v>
      </c>
      <c r="C177" s="62">
        <v>0.74218379105914656</v>
      </c>
      <c r="E177" s="84">
        <v>150</v>
      </c>
      <c r="F177" s="84">
        <v>0.68918204247817616</v>
      </c>
      <c r="G177" s="84">
        <v>5.3001748580970398E-2</v>
      </c>
    </row>
    <row r="178" spans="1:7" x14ac:dyDescent="0.35">
      <c r="A178" s="58">
        <v>312</v>
      </c>
      <c r="B178" s="58">
        <v>0.93</v>
      </c>
      <c r="C178" s="62">
        <v>0.75878289825612499</v>
      </c>
      <c r="E178" s="84">
        <v>151</v>
      </c>
      <c r="F178" s="84">
        <v>0.76817593511435456</v>
      </c>
      <c r="G178" s="84">
        <v>-9.3930368582295642E-3</v>
      </c>
    </row>
    <row r="179" spans="1:7" x14ac:dyDescent="0.35">
      <c r="A179" s="58">
        <v>313</v>
      </c>
      <c r="B179" s="58">
        <v>1.07</v>
      </c>
      <c r="C179" s="62">
        <v>0.85355095023776884</v>
      </c>
      <c r="E179" s="84">
        <v>152</v>
      </c>
      <c r="F179" s="84">
        <v>0.89105532365952067</v>
      </c>
      <c r="G179" s="84">
        <v>-3.7504373421751835E-2</v>
      </c>
    </row>
    <row r="180" spans="1:7" x14ac:dyDescent="0.35">
      <c r="A180" s="58">
        <v>314</v>
      </c>
      <c r="B180" s="58">
        <v>1.1200000000000001</v>
      </c>
      <c r="C180" s="62">
        <v>0.88145041552735348</v>
      </c>
      <c r="E180" s="84">
        <v>153</v>
      </c>
      <c r="F180" s="84">
        <v>0.93494081956850861</v>
      </c>
      <c r="G180" s="84">
        <v>-5.3490404041155126E-2</v>
      </c>
    </row>
    <row r="181" spans="1:7" x14ac:dyDescent="0.35">
      <c r="A181" s="58">
        <v>315</v>
      </c>
      <c r="B181" s="58">
        <v>1.26</v>
      </c>
      <c r="C181" s="62">
        <v>0.89773106074635767</v>
      </c>
      <c r="E181" s="84">
        <v>154</v>
      </c>
      <c r="F181" s="84">
        <v>1.0578202081136747</v>
      </c>
      <c r="G181" s="84">
        <v>-0.16008914736731705</v>
      </c>
    </row>
    <row r="182" spans="1:7" x14ac:dyDescent="0.35">
      <c r="A182" s="58">
        <v>316</v>
      </c>
      <c r="B182" s="58">
        <v>1.19</v>
      </c>
      <c r="C182" s="62">
        <v>0.92996183238350749</v>
      </c>
      <c r="E182" s="84">
        <v>155</v>
      </c>
      <c r="F182" s="84">
        <v>0.99638051384109172</v>
      </c>
      <c r="G182" s="84">
        <v>-6.6418681457584228E-2</v>
      </c>
    </row>
    <row r="183" spans="1:7" x14ac:dyDescent="0.35">
      <c r="A183" s="58">
        <v>317</v>
      </c>
      <c r="B183" s="58">
        <v>1.17</v>
      </c>
      <c r="C183" s="62">
        <v>0.9837175509762196</v>
      </c>
      <c r="E183" s="84">
        <v>156</v>
      </c>
      <c r="F183" s="84">
        <v>0.97882631547749632</v>
      </c>
      <c r="G183" s="84">
        <v>4.8912354987232787E-3</v>
      </c>
    </row>
    <row r="184" spans="1:7" x14ac:dyDescent="0.35">
      <c r="A184" s="58">
        <v>318</v>
      </c>
      <c r="B184" s="58">
        <v>1.22</v>
      </c>
      <c r="C184" s="62">
        <v>0.98955401290042511</v>
      </c>
      <c r="E184" s="84">
        <v>157</v>
      </c>
      <c r="F184" s="84">
        <v>1.0227118113864844</v>
      </c>
      <c r="G184" s="84">
        <v>-3.3157798486059264E-2</v>
      </c>
    </row>
    <row r="185" spans="1:7" ht="15" thickBot="1" x14ac:dyDescent="0.4">
      <c r="A185" s="58">
        <v>319</v>
      </c>
      <c r="B185" s="58">
        <v>1.27</v>
      </c>
      <c r="C185" s="62">
        <v>1.0036492628387084</v>
      </c>
      <c r="E185" s="85">
        <v>158</v>
      </c>
      <c r="F185" s="85">
        <v>1.0665973072954724</v>
      </c>
      <c r="G185" s="85">
        <v>-6.2948044456764052E-2</v>
      </c>
    </row>
    <row r="186" spans="1:7" x14ac:dyDescent="0.35">
      <c r="E186" s="84"/>
      <c r="F186" s="84"/>
      <c r="G186" s="84"/>
    </row>
    <row r="187" spans="1:7" ht="15" thickBot="1" x14ac:dyDescent="0.4">
      <c r="E187" s="85"/>
      <c r="F187" s="85"/>
      <c r="G187" s="85"/>
    </row>
  </sheetData>
  <pageMargins left="0.25" right="0.25" top="0.75" bottom="0.75" header="0.3" footer="0.3"/>
  <pageSetup orientation="portrait" r:id="rId1"/>
  <colBreaks count="1" manualBreakCount="1">
    <brk id="4" max="1048575" man="1"/>
  </colBreaks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G165"/>
  <sheetViews>
    <sheetView tabSelected="1" zoomScaleNormal="100" workbookViewId="0">
      <selection sqref="A1:A4"/>
    </sheetView>
  </sheetViews>
  <sheetFormatPr defaultRowHeight="14.5" x14ac:dyDescent="0.35"/>
  <cols>
    <col min="1" max="3" width="9.1796875" style="14"/>
    <col min="4" max="4" width="10.7265625" style="14" customWidth="1"/>
    <col min="5" max="5" width="9.81640625" style="14" customWidth="1"/>
    <col min="6" max="7" width="9.1796875" style="14"/>
    <col min="8" max="10" width="10.453125" customWidth="1"/>
    <col min="11" max="11" width="17.1796875" style="6" customWidth="1"/>
    <col min="12" max="12" width="19.26953125" style="6" bestFit="1" customWidth="1"/>
    <col min="13" max="13" width="13.7265625" style="6" bestFit="1" customWidth="1"/>
    <col min="14" max="14" width="14.54296875" style="6" bestFit="1" customWidth="1"/>
    <col min="15" max="33" width="9.1796875" style="6"/>
  </cols>
  <sheetData>
    <row r="1" spans="1:20" ht="18.5" x14ac:dyDescent="0.45">
      <c r="A1" s="4" t="s">
        <v>7</v>
      </c>
    </row>
    <row r="2" spans="1:20" ht="15.5" x14ac:dyDescent="0.35">
      <c r="A2" s="7" t="s">
        <v>6</v>
      </c>
    </row>
    <row r="3" spans="1:20" ht="15.5" x14ac:dyDescent="0.35">
      <c r="A3" s="188" t="s">
        <v>69</v>
      </c>
    </row>
    <row r="4" spans="1:20" ht="15.5" x14ac:dyDescent="0.35">
      <c r="A4" s="189" t="s">
        <v>70</v>
      </c>
    </row>
    <row r="5" spans="1:20" ht="15" thickBot="1" x14ac:dyDescent="0.4">
      <c r="H5" s="117" t="s">
        <v>62</v>
      </c>
      <c r="I5" s="117" t="s">
        <v>62</v>
      </c>
      <c r="J5" s="117"/>
    </row>
    <row r="6" spans="1:20" x14ac:dyDescent="0.35">
      <c r="F6" s="117" t="s">
        <v>67</v>
      </c>
      <c r="G6" s="117" t="s">
        <v>67</v>
      </c>
      <c r="H6" s="117" t="s">
        <v>67</v>
      </c>
      <c r="I6" s="117" t="s">
        <v>67</v>
      </c>
      <c r="J6" s="117"/>
      <c r="K6" s="163"/>
      <c r="L6" s="185" t="s">
        <v>20</v>
      </c>
      <c r="M6" s="184"/>
      <c r="N6" s="184"/>
      <c r="O6" s="184"/>
      <c r="P6" s="184"/>
      <c r="Q6" s="184"/>
      <c r="R6" s="184"/>
      <c r="S6" s="184"/>
      <c r="T6" s="183"/>
    </row>
    <row r="7" spans="1:20" ht="15" thickBot="1" x14ac:dyDescent="0.4">
      <c r="A7" s="117" t="s">
        <v>16</v>
      </c>
      <c r="B7" s="117" t="s">
        <v>66</v>
      </c>
      <c r="C7" s="117" t="s">
        <v>19</v>
      </c>
      <c r="D7" s="117" t="s">
        <v>62</v>
      </c>
      <c r="E7" s="117" t="s">
        <v>17</v>
      </c>
      <c r="F7" s="117" t="s">
        <v>65</v>
      </c>
      <c r="G7" s="117" t="s">
        <v>46</v>
      </c>
      <c r="H7" s="117" t="s">
        <v>65</v>
      </c>
      <c r="I7" s="117" t="s">
        <v>46</v>
      </c>
      <c r="J7" s="117"/>
      <c r="K7" s="84"/>
      <c r="L7" s="178"/>
      <c r="M7" s="177"/>
      <c r="N7" s="177"/>
      <c r="O7" s="177"/>
      <c r="P7" s="177"/>
      <c r="Q7" s="177"/>
      <c r="R7" s="177"/>
      <c r="S7" s="177"/>
      <c r="T7" s="176"/>
    </row>
    <row r="8" spans="1:20" x14ac:dyDescent="0.35">
      <c r="A8" s="14">
        <v>162</v>
      </c>
      <c r="B8" s="67">
        <v>-0.43</v>
      </c>
      <c r="C8" s="67">
        <v>1.948</v>
      </c>
      <c r="D8" s="67">
        <f t="shared" ref="D8:D39" si="0">B8*C8</f>
        <v>-0.83763999999999994</v>
      </c>
      <c r="E8" s="67">
        <v>1.7296092969591563</v>
      </c>
      <c r="F8" s="67">
        <f t="shared" ref="F8:F39" si="1">C8*$M$23+$M$22</f>
        <v>1.6603986595416151</v>
      </c>
      <c r="G8" s="67">
        <f t="shared" ref="G8:G39" si="2">E8-F8</f>
        <v>6.9210637417541188E-2</v>
      </c>
      <c r="H8" s="67">
        <f t="shared" ref="H8:H39" si="3">C8*$M$43+D8*$M$44+$M$42</f>
        <v>1.6617593769430117</v>
      </c>
      <c r="I8" s="67">
        <f t="shared" ref="I8:I39" si="4">E8-H8</f>
        <v>6.7849920016144649E-2</v>
      </c>
      <c r="J8" s="67"/>
      <c r="K8" s="161"/>
      <c r="L8" s="182" t="s">
        <v>21</v>
      </c>
      <c r="M8" s="181"/>
      <c r="N8" s="177"/>
      <c r="O8" s="177"/>
      <c r="P8" s="177"/>
      <c r="Q8" s="177"/>
      <c r="R8" s="177"/>
      <c r="S8" s="177"/>
      <c r="T8" s="176"/>
    </row>
    <row r="9" spans="1:20" x14ac:dyDescent="0.35">
      <c r="A9" s="14">
        <v>163</v>
      </c>
      <c r="B9" s="67">
        <v>-0.44</v>
      </c>
      <c r="C9" s="67">
        <v>1.97</v>
      </c>
      <c r="D9" s="67">
        <f t="shared" si="0"/>
        <v>-0.86680000000000001</v>
      </c>
      <c r="E9" s="67">
        <v>1.6864295961344493</v>
      </c>
      <c r="F9" s="67">
        <f t="shared" si="1"/>
        <v>1.6796931026234121</v>
      </c>
      <c r="G9" s="67">
        <f t="shared" si="2"/>
        <v>6.7364935110372226E-3</v>
      </c>
      <c r="H9" s="67">
        <f t="shared" si="3"/>
        <v>1.6809803033172361</v>
      </c>
      <c r="I9" s="67">
        <f t="shared" si="4"/>
        <v>5.4492928172131805E-3</v>
      </c>
      <c r="J9" s="67"/>
      <c r="K9" s="84"/>
      <c r="L9" s="180" t="s">
        <v>22</v>
      </c>
      <c r="M9" s="170">
        <v>0.99804546836940533</v>
      </c>
      <c r="N9" s="177"/>
      <c r="O9" s="177"/>
      <c r="P9" s="177" t="s">
        <v>64</v>
      </c>
      <c r="Q9" s="177"/>
      <c r="R9" s="177"/>
      <c r="S9" s="177"/>
      <c r="T9" s="176"/>
    </row>
    <row r="10" spans="1:20" x14ac:dyDescent="0.35">
      <c r="A10" s="14">
        <v>164</v>
      </c>
      <c r="B10" s="67">
        <v>-0.44</v>
      </c>
      <c r="C10" s="67">
        <v>1.93</v>
      </c>
      <c r="D10" s="67">
        <f t="shared" si="0"/>
        <v>-0.84919999999999995</v>
      </c>
      <c r="E10" s="67">
        <v>1.6622694776872122</v>
      </c>
      <c r="F10" s="67">
        <f t="shared" si="1"/>
        <v>1.6446122970201447</v>
      </c>
      <c r="G10" s="67">
        <f t="shared" si="2"/>
        <v>1.7657180667067562E-2</v>
      </c>
      <c r="H10" s="67">
        <f t="shared" si="3"/>
        <v>1.6459055495191952</v>
      </c>
      <c r="I10" s="67">
        <f t="shared" si="4"/>
        <v>1.6363928168017017E-2</v>
      </c>
      <c r="J10" s="67"/>
      <c r="K10" s="161"/>
      <c r="L10" s="172" t="s">
        <v>23</v>
      </c>
      <c r="M10" s="171">
        <v>0.99609475693270566</v>
      </c>
      <c r="N10" s="177"/>
      <c r="O10" s="177"/>
      <c r="P10" s="177"/>
      <c r="Q10" s="177"/>
      <c r="R10" s="177"/>
      <c r="S10" s="177"/>
      <c r="T10" s="176"/>
    </row>
    <row r="11" spans="1:20" x14ac:dyDescent="0.35">
      <c r="A11" s="14">
        <v>165</v>
      </c>
      <c r="B11" s="67">
        <v>-0.46</v>
      </c>
      <c r="C11" s="67">
        <v>1.95</v>
      </c>
      <c r="D11" s="67">
        <f t="shared" si="0"/>
        <v>-0.89700000000000002</v>
      </c>
      <c r="E11" s="67">
        <v>1.703043288165351</v>
      </c>
      <c r="F11" s="67">
        <f t="shared" si="1"/>
        <v>1.6621526998217784</v>
      </c>
      <c r="G11" s="67">
        <f t="shared" si="2"/>
        <v>4.089058834357262E-2</v>
      </c>
      <c r="H11" s="67">
        <f t="shared" si="3"/>
        <v>1.6633024058651751</v>
      </c>
      <c r="I11" s="67">
        <f t="shared" si="4"/>
        <v>3.9740882300175917E-2</v>
      </c>
      <c r="J11" s="67"/>
      <c r="K11" s="84"/>
      <c r="L11" s="180" t="s">
        <v>24</v>
      </c>
      <c r="M11" s="170">
        <v>0.99606972332330002</v>
      </c>
      <c r="N11" s="177"/>
      <c r="O11" s="177"/>
      <c r="P11" s="177"/>
      <c r="Q11" s="177"/>
      <c r="R11" s="177"/>
      <c r="S11" s="177"/>
      <c r="T11" s="176"/>
    </row>
    <row r="12" spans="1:20" x14ac:dyDescent="0.35">
      <c r="A12" s="14">
        <v>166</v>
      </c>
      <c r="B12" s="67">
        <v>-0.03</v>
      </c>
      <c r="C12" s="67">
        <v>1.45</v>
      </c>
      <c r="D12" s="67">
        <f t="shared" si="0"/>
        <v>-4.3499999999999997E-2</v>
      </c>
      <c r="E12" s="67">
        <v>1.1929902262464014</v>
      </c>
      <c r="F12" s="67">
        <f t="shared" si="1"/>
        <v>1.2236426297809362</v>
      </c>
      <c r="G12" s="67">
        <f t="shared" si="2"/>
        <v>-3.06524035345348E-2</v>
      </c>
      <c r="H12" s="67">
        <f t="shared" si="3"/>
        <v>1.2271505416037958</v>
      </c>
      <c r="I12" s="67">
        <f t="shared" si="4"/>
        <v>-3.4160315357394389E-2</v>
      </c>
      <c r="J12" s="67"/>
      <c r="L12" s="180" t="s">
        <v>25</v>
      </c>
      <c r="M12" s="170">
        <v>8.0204122714928119E-2</v>
      </c>
      <c r="N12" s="177"/>
      <c r="O12" s="177"/>
      <c r="P12" s="177"/>
      <c r="Q12" s="177"/>
      <c r="R12" s="177"/>
      <c r="S12" s="177"/>
      <c r="T12" s="176"/>
    </row>
    <row r="13" spans="1:20" ht="15" thickBot="1" x14ac:dyDescent="0.4">
      <c r="A13" s="14">
        <v>167</v>
      </c>
      <c r="B13" s="67">
        <v>-0.05</v>
      </c>
      <c r="C13" s="67">
        <v>1.49</v>
      </c>
      <c r="D13" s="67">
        <f t="shared" si="0"/>
        <v>-7.4499999999999997E-2</v>
      </c>
      <c r="E13" s="67">
        <v>1.2821366550405828</v>
      </c>
      <c r="F13" s="67">
        <f t="shared" si="1"/>
        <v>1.2587234353842036</v>
      </c>
      <c r="G13" s="67">
        <f t="shared" si="2"/>
        <v>2.3413219656379214E-2</v>
      </c>
      <c r="H13" s="67">
        <f t="shared" si="3"/>
        <v>1.2621770139810486</v>
      </c>
      <c r="I13" s="67">
        <f t="shared" si="4"/>
        <v>1.9959641059534183E-2</v>
      </c>
      <c r="J13" s="67"/>
      <c r="L13" s="179" t="s">
        <v>26</v>
      </c>
      <c r="M13" s="165">
        <v>158</v>
      </c>
      <c r="N13" s="177"/>
      <c r="O13" s="177"/>
      <c r="P13" s="177"/>
      <c r="Q13" s="177"/>
      <c r="R13" s="177"/>
      <c r="S13" s="177"/>
      <c r="T13" s="176"/>
    </row>
    <row r="14" spans="1:20" x14ac:dyDescent="0.35">
      <c r="A14" s="14">
        <v>168</v>
      </c>
      <c r="B14" s="67">
        <v>-0.09</v>
      </c>
      <c r="C14" s="67">
        <v>1.56</v>
      </c>
      <c r="D14" s="67">
        <f t="shared" si="0"/>
        <v>-0.1404</v>
      </c>
      <c r="E14" s="67">
        <v>1.363801763562311</v>
      </c>
      <c r="F14" s="67">
        <f t="shared" si="1"/>
        <v>1.3201148451899216</v>
      </c>
      <c r="G14" s="67">
        <f t="shared" si="2"/>
        <v>4.3686918372389361E-2</v>
      </c>
      <c r="H14" s="67">
        <f t="shared" si="3"/>
        <v>1.3234313646298839</v>
      </c>
      <c r="I14" s="67">
        <f t="shared" si="4"/>
        <v>4.037039893242711E-2</v>
      </c>
      <c r="J14" s="67"/>
      <c r="K14" s="162"/>
      <c r="L14" s="178"/>
      <c r="M14" s="177"/>
      <c r="N14" s="177"/>
      <c r="O14" s="177"/>
      <c r="P14" s="177"/>
      <c r="Q14" s="177"/>
      <c r="R14" s="177"/>
      <c r="S14" s="177"/>
      <c r="T14" s="176"/>
    </row>
    <row r="15" spans="1:20" ht="15" thickBot="1" x14ac:dyDescent="0.4">
      <c r="A15" s="14">
        <v>169</v>
      </c>
      <c r="B15" s="67">
        <v>-0.11</v>
      </c>
      <c r="C15" s="67">
        <v>1.57</v>
      </c>
      <c r="D15" s="67">
        <f t="shared" si="0"/>
        <v>-0.17270000000000002</v>
      </c>
      <c r="E15" s="67">
        <v>1.4162363383388534</v>
      </c>
      <c r="F15" s="67">
        <f t="shared" si="1"/>
        <v>1.3288850465907385</v>
      </c>
      <c r="G15" s="67">
        <f t="shared" si="2"/>
        <v>8.7351291748114956E-2</v>
      </c>
      <c r="H15" s="67">
        <f t="shared" si="3"/>
        <v>1.3320995268376037</v>
      </c>
      <c r="I15" s="67">
        <f t="shared" si="4"/>
        <v>8.4136811501249742E-2</v>
      </c>
      <c r="J15" s="67"/>
      <c r="K15" s="84"/>
      <c r="L15" s="178" t="s">
        <v>27</v>
      </c>
      <c r="M15" s="177"/>
      <c r="N15" s="177"/>
      <c r="O15" s="177"/>
      <c r="P15" s="177"/>
      <c r="Q15" s="177"/>
      <c r="R15" s="177"/>
      <c r="S15" s="177"/>
      <c r="T15" s="176"/>
    </row>
    <row r="16" spans="1:20" x14ac:dyDescent="0.35">
      <c r="A16" s="14">
        <v>170</v>
      </c>
      <c r="B16" s="67">
        <v>-1.4</v>
      </c>
      <c r="C16" s="67">
        <v>1.93</v>
      </c>
      <c r="D16" s="67">
        <f t="shared" si="0"/>
        <v>-2.702</v>
      </c>
      <c r="E16" s="67">
        <v>1.5156642288485147</v>
      </c>
      <c r="F16" s="67">
        <f t="shared" si="1"/>
        <v>1.6446122970201447</v>
      </c>
      <c r="G16" s="67">
        <f t="shared" si="2"/>
        <v>-0.12894806817162996</v>
      </c>
      <c r="H16" s="67">
        <f t="shared" si="3"/>
        <v>1.6392297423224356</v>
      </c>
      <c r="I16" s="67">
        <f t="shared" si="4"/>
        <v>-0.12356551347392086</v>
      </c>
      <c r="J16" s="67"/>
      <c r="K16" s="84"/>
      <c r="L16" s="175"/>
      <c r="M16" s="174" t="s">
        <v>32</v>
      </c>
      <c r="N16" s="174" t="s">
        <v>33</v>
      </c>
      <c r="O16" s="174" t="s">
        <v>34</v>
      </c>
      <c r="P16" s="174" t="s">
        <v>35</v>
      </c>
      <c r="Q16" s="174" t="s">
        <v>36</v>
      </c>
      <c r="R16" s="177"/>
      <c r="S16" s="177"/>
      <c r="T16" s="176"/>
    </row>
    <row r="17" spans="1:20" x14ac:dyDescent="0.35">
      <c r="A17" s="14">
        <v>171</v>
      </c>
      <c r="B17" s="67">
        <v>-1.41</v>
      </c>
      <c r="C17" s="67">
        <v>1.91</v>
      </c>
      <c r="D17" s="67">
        <f t="shared" si="0"/>
        <v>-2.6930999999999998</v>
      </c>
      <c r="E17" s="67">
        <v>1.4854846427747048</v>
      </c>
      <c r="F17" s="67">
        <f t="shared" si="1"/>
        <v>1.627071894218511</v>
      </c>
      <c r="G17" s="67">
        <f t="shared" si="2"/>
        <v>-0.14158725144380613</v>
      </c>
      <c r="H17" s="67">
        <f t="shared" si="3"/>
        <v>1.6216927257325255</v>
      </c>
      <c r="I17" s="67">
        <f t="shared" si="4"/>
        <v>-0.13620808295782072</v>
      </c>
      <c r="J17" s="67"/>
      <c r="K17" s="84"/>
      <c r="L17" s="180" t="s">
        <v>28</v>
      </c>
      <c r="M17" s="170">
        <v>1</v>
      </c>
      <c r="N17" s="170">
        <v>255.95909620792625</v>
      </c>
      <c r="O17" s="170">
        <v>255.95909620792625</v>
      </c>
      <c r="P17" s="170">
        <v>39790.297147665653</v>
      </c>
      <c r="Q17" s="170">
        <v>8.9964287946179296E-190</v>
      </c>
      <c r="R17" s="177"/>
      <c r="S17" s="177"/>
      <c r="T17" s="176"/>
    </row>
    <row r="18" spans="1:20" x14ac:dyDescent="0.35">
      <c r="A18" s="14">
        <v>172</v>
      </c>
      <c r="B18" s="67">
        <v>-1.44</v>
      </c>
      <c r="C18" s="67">
        <v>1.89</v>
      </c>
      <c r="D18" s="67">
        <f t="shared" si="0"/>
        <v>-2.7215999999999996</v>
      </c>
      <c r="E18" s="67">
        <v>1.4990141455000277</v>
      </c>
      <c r="F18" s="67">
        <f t="shared" si="1"/>
        <v>1.6095314914168772</v>
      </c>
      <c r="G18" s="67">
        <f t="shared" si="2"/>
        <v>-0.11051734591684959</v>
      </c>
      <c r="H18" s="67">
        <f t="shared" si="3"/>
        <v>1.6040209535353405</v>
      </c>
      <c r="I18" s="67">
        <f t="shared" si="4"/>
        <v>-0.10500680803531282</v>
      </c>
      <c r="J18" s="67"/>
      <c r="L18" s="180" t="s">
        <v>29</v>
      </c>
      <c r="M18" s="170">
        <v>156</v>
      </c>
      <c r="N18" s="170">
        <v>1.0035014028735147</v>
      </c>
      <c r="O18" s="170">
        <v>6.4327013004712484E-3</v>
      </c>
      <c r="P18" s="170"/>
      <c r="Q18" s="170"/>
      <c r="R18" s="177"/>
      <c r="S18" s="177"/>
      <c r="T18" s="176"/>
    </row>
    <row r="19" spans="1:20" ht="15" thickBot="1" x14ac:dyDescent="0.4">
      <c r="A19" s="14">
        <v>173</v>
      </c>
      <c r="B19" s="67">
        <v>-1.46</v>
      </c>
      <c r="C19" s="67">
        <v>1.9</v>
      </c>
      <c r="D19" s="67">
        <f t="shared" si="0"/>
        <v>-2.774</v>
      </c>
      <c r="E19" s="67">
        <v>1.5574564025135751</v>
      </c>
      <c r="F19" s="67">
        <f t="shared" si="1"/>
        <v>1.6183016928176941</v>
      </c>
      <c r="G19" s="67">
        <f t="shared" si="2"/>
        <v>-6.0845290304119004E-2</v>
      </c>
      <c r="H19" s="67">
        <f t="shared" si="3"/>
        <v>1.6126166936118775</v>
      </c>
      <c r="I19" s="67">
        <f t="shared" si="4"/>
        <v>-5.516029109830245E-2</v>
      </c>
      <c r="J19" s="67"/>
      <c r="K19" s="162"/>
      <c r="L19" s="179" t="s">
        <v>30</v>
      </c>
      <c r="M19" s="165">
        <v>157</v>
      </c>
      <c r="N19" s="165">
        <v>256.96259761079978</v>
      </c>
      <c r="O19" s="165"/>
      <c r="P19" s="165"/>
      <c r="Q19" s="165"/>
      <c r="R19" s="177"/>
      <c r="S19" s="177"/>
      <c r="T19" s="176"/>
    </row>
    <row r="20" spans="1:20" ht="15" thickBot="1" x14ac:dyDescent="0.4">
      <c r="A20" s="14">
        <v>174</v>
      </c>
      <c r="B20" s="67">
        <v>0.35</v>
      </c>
      <c r="C20" s="67">
        <v>-1.54</v>
      </c>
      <c r="D20" s="67">
        <f t="shared" si="0"/>
        <v>-0.53899999999999992</v>
      </c>
      <c r="E20" s="67">
        <v>-1.447541949167708</v>
      </c>
      <c r="F20" s="67">
        <f t="shared" si="1"/>
        <v>-1.3986475890632997</v>
      </c>
      <c r="G20" s="67">
        <f t="shared" si="2"/>
        <v>-4.8894360104408285E-2</v>
      </c>
      <c r="H20" s="67">
        <f t="shared" si="3"/>
        <v>-1.4012128630975105</v>
      </c>
      <c r="I20" s="67">
        <f t="shared" si="4"/>
        <v>-4.6329086070197478E-2</v>
      </c>
      <c r="J20" s="67"/>
      <c r="K20" s="161"/>
      <c r="L20" s="178"/>
      <c r="M20" s="177"/>
      <c r="N20" s="177"/>
      <c r="O20" s="177"/>
      <c r="P20" s="177"/>
      <c r="Q20" s="177"/>
      <c r="R20" s="177"/>
      <c r="S20" s="177"/>
      <c r="T20" s="176"/>
    </row>
    <row r="21" spans="1:20" x14ac:dyDescent="0.35">
      <c r="A21" s="14">
        <v>175</v>
      </c>
      <c r="B21" s="67">
        <v>0.36</v>
      </c>
      <c r="C21" s="67">
        <v>-1.58</v>
      </c>
      <c r="D21" s="67">
        <f t="shared" si="0"/>
        <v>-0.56879999999999997</v>
      </c>
      <c r="E21" s="67">
        <v>-1.4708360276561878</v>
      </c>
      <c r="F21" s="67">
        <f t="shared" si="1"/>
        <v>-1.4337283946665671</v>
      </c>
      <c r="G21" s="67">
        <f t="shared" si="2"/>
        <v>-3.710763298962072E-2</v>
      </c>
      <c r="H21" s="67">
        <f t="shared" si="3"/>
        <v>-1.4364584034138626</v>
      </c>
      <c r="I21" s="67">
        <f t="shared" si="4"/>
        <v>-3.4377624242325266E-2</v>
      </c>
      <c r="J21" s="67"/>
      <c r="K21" s="161"/>
      <c r="L21" s="175"/>
      <c r="M21" s="174" t="s">
        <v>37</v>
      </c>
      <c r="N21" s="174" t="s">
        <v>25</v>
      </c>
      <c r="O21" s="174" t="s">
        <v>38</v>
      </c>
      <c r="P21" s="174" t="s">
        <v>39</v>
      </c>
      <c r="Q21" s="174" t="s">
        <v>40</v>
      </c>
      <c r="R21" s="174" t="s">
        <v>41</v>
      </c>
      <c r="S21" s="174" t="s">
        <v>42</v>
      </c>
      <c r="T21" s="173" t="s">
        <v>43</v>
      </c>
    </row>
    <row r="22" spans="1:20" x14ac:dyDescent="0.35">
      <c r="A22" s="14">
        <v>176</v>
      </c>
      <c r="B22" s="67">
        <v>0.36</v>
      </c>
      <c r="C22" s="67">
        <v>-1.52</v>
      </c>
      <c r="D22" s="67">
        <f t="shared" si="0"/>
        <v>-0.54720000000000002</v>
      </c>
      <c r="E22" s="67">
        <v>-1.4554659520493434</v>
      </c>
      <c r="F22" s="67">
        <f t="shared" si="1"/>
        <v>-1.381107186261666</v>
      </c>
      <c r="G22" s="67">
        <f t="shared" si="2"/>
        <v>-7.4358765787677417E-2</v>
      </c>
      <c r="H22" s="67">
        <f t="shared" si="3"/>
        <v>-1.3836733243438277</v>
      </c>
      <c r="I22" s="67">
        <f t="shared" si="4"/>
        <v>-7.1792627705515644E-2</v>
      </c>
      <c r="J22" s="67"/>
      <c r="L22" s="172" t="s">
        <v>31</v>
      </c>
      <c r="M22" s="171">
        <v>-4.8036573337505786E-2</v>
      </c>
      <c r="N22" s="170">
        <v>6.3822783317088504E-3</v>
      </c>
      <c r="O22" s="170">
        <v>-7.5265556970223875</v>
      </c>
      <c r="P22" s="170">
        <v>3.8960066692463992E-12</v>
      </c>
      <c r="Q22" s="170">
        <v>-6.0643407996816695E-2</v>
      </c>
      <c r="R22" s="170">
        <v>-3.5429738678194878E-2</v>
      </c>
      <c r="S22" s="170">
        <v>-6.0643407996816695E-2</v>
      </c>
      <c r="T22" s="169">
        <v>-3.5429738678194878E-2</v>
      </c>
    </row>
    <row r="23" spans="1:20" ht="15" thickBot="1" x14ac:dyDescent="0.4">
      <c r="A23" s="14">
        <v>177</v>
      </c>
      <c r="B23" s="67">
        <v>0.37</v>
      </c>
      <c r="C23" s="67">
        <v>-1.54</v>
      </c>
      <c r="D23" s="67">
        <f t="shared" si="0"/>
        <v>-0.56979999999999997</v>
      </c>
      <c r="E23" s="67">
        <v>-1.4147900806325142</v>
      </c>
      <c r="F23" s="67">
        <f t="shared" si="1"/>
        <v>-1.3986475890632997</v>
      </c>
      <c r="G23" s="67">
        <f t="shared" si="2"/>
        <v>-1.6142491569214545E-2</v>
      </c>
      <c r="H23" s="67">
        <f t="shared" si="3"/>
        <v>-1.4013238383035016</v>
      </c>
      <c r="I23" s="67">
        <f t="shared" si="4"/>
        <v>-1.3466242329012612E-2</v>
      </c>
      <c r="L23" s="168" t="s">
        <v>19</v>
      </c>
      <c r="M23" s="167">
        <v>0.87702014008168427</v>
      </c>
      <c r="N23" s="165">
        <v>4.3966406962803366E-3</v>
      </c>
      <c r="O23" s="165">
        <v>199.47505394827107</v>
      </c>
      <c r="P23" s="165">
        <v>8.9964287946179296E-190</v>
      </c>
      <c r="Q23" s="165">
        <v>0.86833551063846115</v>
      </c>
      <c r="R23" s="165">
        <v>0.8857047695249074</v>
      </c>
      <c r="S23" s="165">
        <v>0.86833551063846115</v>
      </c>
      <c r="T23" s="164">
        <v>0.8857047695249074</v>
      </c>
    </row>
    <row r="24" spans="1:20" x14ac:dyDescent="0.35">
      <c r="A24" s="14">
        <v>178</v>
      </c>
      <c r="B24" s="67">
        <v>0.53</v>
      </c>
      <c r="C24" s="67">
        <v>-1.71</v>
      </c>
      <c r="D24" s="67">
        <f t="shared" si="0"/>
        <v>-0.90629999999999999</v>
      </c>
      <c r="E24" s="67">
        <v>-1.4126291558385078</v>
      </c>
      <c r="F24" s="67">
        <f t="shared" si="1"/>
        <v>-1.547741012877186</v>
      </c>
      <c r="G24" s="67">
        <f t="shared" si="2"/>
        <v>0.13511185703867823</v>
      </c>
      <c r="H24" s="67">
        <f t="shared" si="3"/>
        <v>-1.5518734933160887</v>
      </c>
      <c r="I24" s="67">
        <f t="shared" si="4"/>
        <v>0.13924433747758092</v>
      </c>
      <c r="L24"/>
      <c r="M24"/>
      <c r="N24"/>
      <c r="O24"/>
      <c r="P24"/>
      <c r="Q24"/>
      <c r="R24"/>
      <c r="S24"/>
      <c r="T24"/>
    </row>
    <row r="25" spans="1:20" ht="15" thickBot="1" x14ac:dyDescent="0.4">
      <c r="A25" s="14">
        <v>179</v>
      </c>
      <c r="B25" s="67">
        <v>0.53</v>
      </c>
      <c r="C25" s="67">
        <v>-1.71</v>
      </c>
      <c r="D25" s="67">
        <f t="shared" si="0"/>
        <v>-0.90629999999999999</v>
      </c>
      <c r="E25" s="67">
        <v>-1.4741680693042867</v>
      </c>
      <c r="F25" s="67">
        <f t="shared" si="1"/>
        <v>-1.547741012877186</v>
      </c>
      <c r="G25" s="67">
        <f t="shared" si="2"/>
        <v>7.3572943572899341E-2</v>
      </c>
      <c r="H25" s="67">
        <f t="shared" si="3"/>
        <v>-1.5518734933160887</v>
      </c>
      <c r="I25" s="67">
        <f t="shared" si="4"/>
        <v>7.7705424011802027E-2</v>
      </c>
      <c r="K25" s="163"/>
      <c r="L25"/>
      <c r="M25"/>
      <c r="N25"/>
      <c r="O25"/>
      <c r="P25"/>
      <c r="Q25"/>
      <c r="R25"/>
      <c r="S25"/>
      <c r="T25"/>
    </row>
    <row r="26" spans="1:20" x14ac:dyDescent="0.35">
      <c r="A26" s="14">
        <v>180</v>
      </c>
      <c r="B26" s="67">
        <v>0.54</v>
      </c>
      <c r="C26" s="67">
        <v>-1.71</v>
      </c>
      <c r="D26" s="67">
        <f t="shared" si="0"/>
        <v>-0.9234</v>
      </c>
      <c r="E26" s="67">
        <v>-1.4467716587044868</v>
      </c>
      <c r="F26" s="67">
        <f t="shared" si="1"/>
        <v>-1.547741012877186</v>
      </c>
      <c r="G26" s="67">
        <f t="shared" si="2"/>
        <v>0.10096935417269925</v>
      </c>
      <c r="H26" s="67">
        <f t="shared" si="3"/>
        <v>-1.5519351061739604</v>
      </c>
      <c r="I26" s="67">
        <f t="shared" si="4"/>
        <v>0.10516344746947359</v>
      </c>
      <c r="K26" s="84"/>
      <c r="L26" s="185" t="s">
        <v>20</v>
      </c>
      <c r="M26" s="184"/>
      <c r="N26" s="184"/>
      <c r="O26" s="184"/>
      <c r="P26" s="184"/>
      <c r="Q26" s="184"/>
      <c r="R26" s="184"/>
      <c r="S26" s="184"/>
      <c r="T26" s="183"/>
    </row>
    <row r="27" spans="1:20" ht="15" thickBot="1" x14ac:dyDescent="0.4">
      <c r="A27" s="14">
        <v>181</v>
      </c>
      <c r="B27" s="67">
        <v>0.54</v>
      </c>
      <c r="C27" s="67">
        <v>-1.73</v>
      </c>
      <c r="D27" s="67">
        <f t="shared" si="0"/>
        <v>-0.93420000000000003</v>
      </c>
      <c r="E27" s="67">
        <v>-1.4268808172946472</v>
      </c>
      <c r="F27" s="67">
        <f t="shared" si="1"/>
        <v>-1.5652814156788197</v>
      </c>
      <c r="G27" s="67">
        <f t="shared" si="2"/>
        <v>0.13840059838417251</v>
      </c>
      <c r="H27" s="67">
        <f t="shared" si="3"/>
        <v>-1.5695431036586114</v>
      </c>
      <c r="I27" s="67">
        <f t="shared" si="4"/>
        <v>0.14266228636396416</v>
      </c>
      <c r="K27" s="161"/>
      <c r="L27" s="178"/>
      <c r="M27" s="177"/>
      <c r="N27" s="177"/>
      <c r="O27" s="177"/>
      <c r="P27" s="177"/>
      <c r="Q27" s="177"/>
      <c r="R27" s="177"/>
      <c r="S27" s="177"/>
      <c r="T27" s="176"/>
    </row>
    <row r="28" spans="1:20" x14ac:dyDescent="0.35">
      <c r="A28" s="14">
        <v>182</v>
      </c>
      <c r="B28" s="67">
        <v>-0.08</v>
      </c>
      <c r="C28" s="67">
        <v>-1.3</v>
      </c>
      <c r="D28" s="67">
        <f t="shared" si="0"/>
        <v>0.10400000000000001</v>
      </c>
      <c r="E28" s="67">
        <v>-0.99161533084656739</v>
      </c>
      <c r="F28" s="67">
        <f t="shared" si="1"/>
        <v>-1.1881627554436955</v>
      </c>
      <c r="G28" s="67">
        <f t="shared" si="2"/>
        <v>0.19654742459712815</v>
      </c>
      <c r="H28" s="67">
        <f t="shared" si="3"/>
        <v>-1.1880670663091055</v>
      </c>
      <c r="I28" s="67">
        <f t="shared" si="4"/>
        <v>0.19645173546253814</v>
      </c>
      <c r="K28" s="84"/>
      <c r="L28" s="182" t="s">
        <v>21</v>
      </c>
      <c r="M28" s="181"/>
      <c r="N28" s="177"/>
      <c r="O28" s="177"/>
      <c r="P28" s="177" t="s">
        <v>63</v>
      </c>
      <c r="Q28" s="177"/>
      <c r="R28" s="177"/>
      <c r="S28" s="177"/>
      <c r="T28" s="176"/>
    </row>
    <row r="29" spans="1:20" x14ac:dyDescent="0.35">
      <c r="A29" s="14">
        <v>183</v>
      </c>
      <c r="B29" s="67">
        <v>-0.06</v>
      </c>
      <c r="C29" s="67">
        <v>-1.2</v>
      </c>
      <c r="D29" s="67">
        <f t="shared" si="0"/>
        <v>7.1999999999999995E-2</v>
      </c>
      <c r="E29" s="67">
        <v>-0.97460600797108776</v>
      </c>
      <c r="F29" s="67">
        <f t="shared" si="1"/>
        <v>-1.100460741435527</v>
      </c>
      <c r="G29" s="67">
        <f t="shared" si="2"/>
        <v>0.12585473346443921</v>
      </c>
      <c r="H29" s="67">
        <f t="shared" si="3"/>
        <v>-1.1003369447207596</v>
      </c>
      <c r="I29" s="67">
        <f t="shared" si="4"/>
        <v>0.12573093674967184</v>
      </c>
      <c r="K29" s="161"/>
      <c r="L29" s="180" t="s">
        <v>22</v>
      </c>
      <c r="M29" s="170">
        <v>0.99804710722862322</v>
      </c>
      <c r="N29" s="177"/>
      <c r="O29" s="177"/>
      <c r="P29" s="177"/>
      <c r="Q29" s="177"/>
      <c r="R29" s="177"/>
      <c r="S29" s="177"/>
      <c r="T29" s="176"/>
    </row>
    <row r="30" spans="1:20" x14ac:dyDescent="0.35">
      <c r="A30" s="14">
        <v>184</v>
      </c>
      <c r="B30" s="67">
        <v>-0.04</v>
      </c>
      <c r="C30" s="67">
        <v>-1.24</v>
      </c>
      <c r="D30" s="67">
        <f t="shared" si="0"/>
        <v>4.9599999999999998E-2</v>
      </c>
      <c r="E30" s="67">
        <v>-1.0336434042995928</v>
      </c>
      <c r="F30" s="67">
        <f t="shared" si="1"/>
        <v>-1.1355415470387944</v>
      </c>
      <c r="G30" s="67">
        <f t="shared" si="2"/>
        <v>0.10189814273920161</v>
      </c>
      <c r="H30" s="67">
        <f t="shared" si="3"/>
        <v>-1.1355558221629449</v>
      </c>
      <c r="I30" s="67">
        <f t="shared" si="4"/>
        <v>0.10191241786335214</v>
      </c>
      <c r="K30" s="84"/>
      <c r="L30" s="172" t="s">
        <v>23</v>
      </c>
      <c r="M30" s="171">
        <v>0.996098028247423</v>
      </c>
      <c r="N30" s="177"/>
      <c r="O30" s="177"/>
      <c r="P30" s="177"/>
      <c r="Q30" s="177"/>
      <c r="R30" s="177"/>
      <c r="S30" s="177"/>
      <c r="T30" s="176"/>
    </row>
    <row r="31" spans="1:20" x14ac:dyDescent="0.35">
      <c r="A31" s="14">
        <v>185</v>
      </c>
      <c r="B31" s="67">
        <v>-0.01</v>
      </c>
      <c r="C31" s="67">
        <v>-1.28</v>
      </c>
      <c r="D31" s="67">
        <f t="shared" si="0"/>
        <v>1.2800000000000001E-2</v>
      </c>
      <c r="E31" s="67">
        <v>-1.0310453095458352</v>
      </c>
      <c r="F31" s="67">
        <f t="shared" si="1"/>
        <v>-1.1706223526420618</v>
      </c>
      <c r="G31" s="67">
        <f t="shared" si="2"/>
        <v>0.13957704309622665</v>
      </c>
      <c r="H31" s="67">
        <f t="shared" si="3"/>
        <v>-1.170826584117022</v>
      </c>
      <c r="I31" s="67">
        <f t="shared" si="4"/>
        <v>0.13978127457118683</v>
      </c>
      <c r="L31" s="180" t="s">
        <v>24</v>
      </c>
      <c r="M31" s="170">
        <v>0.99604768022480905</v>
      </c>
      <c r="N31" s="177"/>
      <c r="O31" s="177"/>
      <c r="P31" s="177"/>
      <c r="Q31" s="177"/>
      <c r="R31" s="177"/>
      <c r="S31" s="177"/>
      <c r="T31" s="176"/>
    </row>
    <row r="32" spans="1:20" x14ac:dyDescent="0.35">
      <c r="A32" s="14">
        <v>186</v>
      </c>
      <c r="B32" s="67">
        <v>-0.2</v>
      </c>
      <c r="C32" s="67">
        <v>-0.68</v>
      </c>
      <c r="D32" s="67">
        <f t="shared" si="0"/>
        <v>0.13600000000000001</v>
      </c>
      <c r="E32" s="67">
        <v>-0.64176001245346515</v>
      </c>
      <c r="F32" s="67">
        <f t="shared" si="1"/>
        <v>-0.64441026859305117</v>
      </c>
      <c r="G32" s="67">
        <f t="shared" si="2"/>
        <v>2.6502561395860269E-3</v>
      </c>
      <c r="H32" s="67">
        <f t="shared" si="3"/>
        <v>-0.64331016027109056</v>
      </c>
      <c r="I32" s="67">
        <f t="shared" si="4"/>
        <v>1.5501478176254135E-3</v>
      </c>
      <c r="L32" s="180" t="s">
        <v>25</v>
      </c>
      <c r="M32" s="170">
        <v>8.0428722094268421E-2</v>
      </c>
      <c r="N32" s="177"/>
      <c r="O32" s="177"/>
      <c r="P32" s="177"/>
      <c r="Q32" s="177"/>
      <c r="R32" s="177"/>
      <c r="S32" s="177"/>
      <c r="T32" s="176"/>
    </row>
    <row r="33" spans="1:20" ht="15" thickBot="1" x14ac:dyDescent="0.4">
      <c r="A33" s="14">
        <v>187</v>
      </c>
      <c r="B33" s="67">
        <v>-0.21</v>
      </c>
      <c r="C33" s="67">
        <v>-0.69</v>
      </c>
      <c r="D33" s="67">
        <f t="shared" si="0"/>
        <v>0.14489999999999997</v>
      </c>
      <c r="E33" s="67">
        <v>-0.59565476180607246</v>
      </c>
      <c r="F33" s="67">
        <f t="shared" si="1"/>
        <v>-0.65318046999386792</v>
      </c>
      <c r="G33" s="67">
        <f t="shared" si="2"/>
        <v>5.7525708187795455E-2</v>
      </c>
      <c r="H33" s="67">
        <f t="shared" si="3"/>
        <v>-0.65206263481063453</v>
      </c>
      <c r="I33" s="67">
        <f t="shared" si="4"/>
        <v>5.640787300456207E-2</v>
      </c>
      <c r="K33" s="162"/>
      <c r="L33" s="179" t="s">
        <v>26</v>
      </c>
      <c r="M33" s="165">
        <v>158</v>
      </c>
      <c r="N33" s="177"/>
      <c r="O33" s="177"/>
      <c r="P33" s="177"/>
      <c r="Q33" s="177"/>
      <c r="R33" s="177"/>
      <c r="S33" s="177"/>
      <c r="T33" s="176"/>
    </row>
    <row r="34" spans="1:20" x14ac:dyDescent="0.35">
      <c r="A34" s="14">
        <v>188</v>
      </c>
      <c r="B34" s="67">
        <v>-0.22</v>
      </c>
      <c r="C34" s="67">
        <v>-0.66</v>
      </c>
      <c r="D34" s="67">
        <f t="shared" si="0"/>
        <v>0.1452</v>
      </c>
      <c r="E34" s="67">
        <v>-0.51325862578389814</v>
      </c>
      <c r="F34" s="67">
        <f t="shared" si="1"/>
        <v>-0.62686986579141746</v>
      </c>
      <c r="G34" s="67">
        <f t="shared" si="2"/>
        <v>0.11361124000751932</v>
      </c>
      <c r="H34" s="67">
        <f t="shared" si="3"/>
        <v>-0.62570792773220518</v>
      </c>
      <c r="I34" s="67">
        <f t="shared" si="4"/>
        <v>0.11244930194830705</v>
      </c>
      <c r="K34" s="84"/>
      <c r="L34" s="178"/>
      <c r="M34" s="177"/>
      <c r="N34" s="177"/>
      <c r="O34" s="177"/>
      <c r="P34" s="177"/>
      <c r="Q34" s="177"/>
      <c r="R34" s="177"/>
      <c r="S34" s="177"/>
      <c r="T34" s="176"/>
    </row>
    <row r="35" spans="1:20" ht="15" thickBot="1" x14ac:dyDescent="0.4">
      <c r="A35" s="14">
        <v>189</v>
      </c>
      <c r="B35" s="67">
        <v>-0.24</v>
      </c>
      <c r="C35" s="67">
        <v>-0.54</v>
      </c>
      <c r="D35" s="67">
        <f t="shared" si="0"/>
        <v>0.12959999999999999</v>
      </c>
      <c r="E35" s="67">
        <v>-0.45317897003134627</v>
      </c>
      <c r="F35" s="67">
        <f t="shared" si="1"/>
        <v>-0.52162744898161539</v>
      </c>
      <c r="G35" s="67">
        <f t="shared" si="2"/>
        <v>6.844847895026912E-2</v>
      </c>
      <c r="H35" s="67">
        <f t="shared" si="3"/>
        <v>-0.52034963134902801</v>
      </c>
      <c r="I35" s="67">
        <f t="shared" si="4"/>
        <v>6.7170661317681735E-2</v>
      </c>
      <c r="K35" s="84"/>
      <c r="L35" s="178" t="s">
        <v>27</v>
      </c>
      <c r="M35" s="177"/>
      <c r="N35" s="177"/>
      <c r="O35" s="177"/>
      <c r="P35" s="177"/>
      <c r="Q35" s="177"/>
      <c r="R35" s="177"/>
      <c r="S35" s="177"/>
      <c r="T35" s="176"/>
    </row>
    <row r="36" spans="1:20" x14ac:dyDescent="0.35">
      <c r="A36" s="14">
        <v>190</v>
      </c>
      <c r="B36" s="67">
        <v>-0.51</v>
      </c>
      <c r="C36" s="67">
        <v>1.29</v>
      </c>
      <c r="D36" s="67">
        <f t="shared" si="0"/>
        <v>-0.65790000000000004</v>
      </c>
      <c r="E36" s="67">
        <v>0.86280762827044311</v>
      </c>
      <c r="F36" s="67">
        <f t="shared" si="1"/>
        <v>1.0833194073678669</v>
      </c>
      <c r="G36" s="67">
        <f t="shared" si="2"/>
        <v>-0.22051177909742381</v>
      </c>
      <c r="H36" s="67">
        <f t="shared" si="3"/>
        <v>1.0843841296238832</v>
      </c>
      <c r="I36" s="67">
        <f t="shared" si="4"/>
        <v>-0.22157650135344009</v>
      </c>
      <c r="K36" s="84"/>
      <c r="L36" s="175"/>
      <c r="M36" s="174" t="s">
        <v>32</v>
      </c>
      <c r="N36" s="174" t="s">
        <v>33</v>
      </c>
      <c r="O36" s="174" t="s">
        <v>34</v>
      </c>
      <c r="P36" s="174" t="s">
        <v>35</v>
      </c>
      <c r="Q36" s="174" t="s">
        <v>36</v>
      </c>
      <c r="R36" s="177"/>
      <c r="S36" s="177"/>
      <c r="T36" s="176"/>
    </row>
    <row r="37" spans="1:20" x14ac:dyDescent="0.35">
      <c r="A37" s="14">
        <v>191</v>
      </c>
      <c r="B37" s="67">
        <v>-0.52</v>
      </c>
      <c r="C37" s="67">
        <v>1.25</v>
      </c>
      <c r="D37" s="67">
        <f t="shared" si="0"/>
        <v>-0.65</v>
      </c>
      <c r="E37" s="67">
        <v>0.86777251551726509</v>
      </c>
      <c r="F37" s="67">
        <f t="shared" si="1"/>
        <v>1.0482386017645995</v>
      </c>
      <c r="G37" s="67">
        <f t="shared" si="2"/>
        <v>-0.1804660862473344</v>
      </c>
      <c r="H37" s="67">
        <f t="shared" si="3"/>
        <v>1.0492744258421369</v>
      </c>
      <c r="I37" s="67">
        <f t="shared" si="4"/>
        <v>-0.18150191032487184</v>
      </c>
      <c r="L37" s="180" t="s">
        <v>28</v>
      </c>
      <c r="M37" s="170">
        <v>2</v>
      </c>
      <c r="N37" s="170">
        <v>255.95993681345362</v>
      </c>
      <c r="O37" s="170">
        <v>127.97996840672681</v>
      </c>
      <c r="P37" s="170">
        <v>19784.253214593813</v>
      </c>
      <c r="Q37" s="170">
        <v>2.1111514256911198E-187</v>
      </c>
      <c r="R37" s="177"/>
      <c r="S37" s="177"/>
      <c r="T37" s="176"/>
    </row>
    <row r="38" spans="1:20" x14ac:dyDescent="0.35">
      <c r="A38" s="14">
        <v>192</v>
      </c>
      <c r="B38" s="67">
        <v>-0.53</v>
      </c>
      <c r="C38" s="67">
        <v>1.25</v>
      </c>
      <c r="D38" s="67">
        <f t="shared" si="0"/>
        <v>-0.66250000000000009</v>
      </c>
      <c r="E38" s="67">
        <v>0.94516330998324116</v>
      </c>
      <c r="F38" s="67">
        <f t="shared" si="1"/>
        <v>1.0482386017645995</v>
      </c>
      <c r="G38" s="67">
        <f t="shared" si="2"/>
        <v>-0.10307529178135832</v>
      </c>
      <c r="H38" s="67">
        <f t="shared" si="3"/>
        <v>1.049229387203342</v>
      </c>
      <c r="I38" s="67">
        <f t="shared" si="4"/>
        <v>-0.10406607722010086</v>
      </c>
      <c r="K38" s="162"/>
      <c r="L38" s="180" t="s">
        <v>29</v>
      </c>
      <c r="M38" s="170">
        <v>155</v>
      </c>
      <c r="N38" s="170">
        <v>1.0026607973461445</v>
      </c>
      <c r="O38" s="170">
        <v>6.4687793377170618E-3</v>
      </c>
      <c r="P38" s="170"/>
      <c r="Q38" s="170"/>
      <c r="R38" s="177"/>
      <c r="S38" s="177"/>
      <c r="T38" s="176"/>
    </row>
    <row r="39" spans="1:20" ht="15" thickBot="1" x14ac:dyDescent="0.4">
      <c r="A39" s="14">
        <v>193</v>
      </c>
      <c r="B39" s="67">
        <v>-0.54</v>
      </c>
      <c r="C39" s="67">
        <v>1.24</v>
      </c>
      <c r="D39" s="67">
        <f t="shared" si="0"/>
        <v>-0.66960000000000008</v>
      </c>
      <c r="E39" s="67">
        <v>0.9235968600291784</v>
      </c>
      <c r="F39" s="67">
        <f t="shared" si="1"/>
        <v>1.0394684003637826</v>
      </c>
      <c r="G39" s="67">
        <f t="shared" si="2"/>
        <v>-0.11587154033460423</v>
      </c>
      <c r="H39" s="67">
        <f t="shared" si="3"/>
        <v>1.0404192632061402</v>
      </c>
      <c r="I39" s="67">
        <f t="shared" si="4"/>
        <v>-0.1168224031769618</v>
      </c>
      <c r="K39" s="161"/>
      <c r="L39" s="179" t="s">
        <v>30</v>
      </c>
      <c r="M39" s="165">
        <v>157</v>
      </c>
      <c r="N39" s="165">
        <v>256.96259761079978</v>
      </c>
      <c r="O39" s="165"/>
      <c r="P39" s="165"/>
      <c r="Q39" s="165"/>
      <c r="R39" s="177"/>
      <c r="S39" s="177"/>
      <c r="T39" s="176"/>
    </row>
    <row r="40" spans="1:20" ht="15" thickBot="1" x14ac:dyDescent="0.4">
      <c r="A40" s="14">
        <v>194</v>
      </c>
      <c r="B40" s="67">
        <v>0.16</v>
      </c>
      <c r="C40" s="67">
        <v>1.1536</v>
      </c>
      <c r="D40" s="67">
        <f t="shared" ref="D40:D71" si="5">B40*C40</f>
        <v>0.18457599999999999</v>
      </c>
      <c r="E40" s="67">
        <v>0.88919755637066389</v>
      </c>
      <c r="F40" s="67">
        <f t="shared" ref="F40:F71" si="6">C40*$M$23+$M$22</f>
        <v>0.96369386026072512</v>
      </c>
      <c r="G40" s="67">
        <f t="shared" ref="G40:G71" si="7">E40-F40</f>
        <v>-7.4496303890061233E-2</v>
      </c>
      <c r="H40" s="67">
        <f t="shared" ref="H40:H71" si="8">C40*$M$43+D40*$M$44+$M$42</f>
        <v>0.96759849383749008</v>
      </c>
      <c r="I40" s="67">
        <f t="shared" ref="I40:I71" si="9">E40-H40</f>
        <v>-7.8400937466826193E-2</v>
      </c>
      <c r="K40" s="161"/>
      <c r="L40" s="178"/>
      <c r="M40" s="177"/>
      <c r="N40" s="177"/>
      <c r="O40" s="177"/>
      <c r="P40" s="177"/>
      <c r="Q40" s="177"/>
      <c r="R40" s="177"/>
      <c r="S40" s="177"/>
      <c r="T40" s="176"/>
    </row>
    <row r="41" spans="1:20" x14ac:dyDescent="0.35">
      <c r="A41" s="14">
        <v>195</v>
      </c>
      <c r="B41" s="67">
        <v>0.14000000000000001</v>
      </c>
      <c r="C41" s="67">
        <v>1.29</v>
      </c>
      <c r="D41" s="67">
        <f t="shared" si="5"/>
        <v>0.18060000000000001</v>
      </c>
      <c r="E41" s="67">
        <v>0.98049116145124871</v>
      </c>
      <c r="F41" s="67">
        <f t="shared" si="6"/>
        <v>1.0833194073678669</v>
      </c>
      <c r="G41" s="67">
        <f t="shared" si="7"/>
        <v>-0.10282824591661821</v>
      </c>
      <c r="H41" s="67">
        <f t="shared" si="8"/>
        <v>1.0874053215142561</v>
      </c>
      <c r="I41" s="67">
        <f t="shared" si="9"/>
        <v>-0.10691416006300736</v>
      </c>
      <c r="K41" s="161"/>
      <c r="L41" s="175"/>
      <c r="M41" s="174" t="s">
        <v>37</v>
      </c>
      <c r="N41" s="174" t="s">
        <v>25</v>
      </c>
      <c r="O41" s="174" t="s">
        <v>38</v>
      </c>
      <c r="P41" s="174" t="s">
        <v>39</v>
      </c>
      <c r="Q41" s="174" t="s">
        <v>40</v>
      </c>
      <c r="R41" s="174" t="s">
        <v>41</v>
      </c>
      <c r="S41" s="174" t="s">
        <v>42</v>
      </c>
      <c r="T41" s="173" t="s">
        <v>43</v>
      </c>
    </row>
    <row r="42" spans="1:20" x14ac:dyDescent="0.35">
      <c r="A42" s="14">
        <v>196</v>
      </c>
      <c r="B42" s="67">
        <v>0.13</v>
      </c>
      <c r="C42" s="67">
        <v>1.3959999999999999</v>
      </c>
      <c r="D42" s="67">
        <f t="shared" si="5"/>
        <v>0.18148</v>
      </c>
      <c r="E42" s="67">
        <v>1.0793529236357722</v>
      </c>
      <c r="F42" s="67">
        <f t="shared" si="6"/>
        <v>1.1762835422165252</v>
      </c>
      <c r="G42" s="67">
        <f t="shared" si="7"/>
        <v>-9.6930618580753025E-2</v>
      </c>
      <c r="H42" s="67">
        <f t="shared" si="8"/>
        <v>1.1805246379683079</v>
      </c>
      <c r="I42" s="67">
        <f t="shared" si="9"/>
        <v>-0.10117171433253569</v>
      </c>
      <c r="L42" s="172" t="s">
        <v>31</v>
      </c>
      <c r="M42" s="171">
        <v>-4.64513212362846E-2</v>
      </c>
      <c r="N42" s="170">
        <v>7.76534669878609E-3</v>
      </c>
      <c r="O42" s="170">
        <v>-5.9818734485539524</v>
      </c>
      <c r="P42" s="170">
        <v>1.4694745213901851E-8</v>
      </c>
      <c r="Q42" s="170">
        <v>-6.1790887173247974E-2</v>
      </c>
      <c r="R42" s="170">
        <v>-3.1111755299321225E-2</v>
      </c>
      <c r="S42" s="170">
        <v>-6.1790887173247974E-2</v>
      </c>
      <c r="T42" s="169">
        <v>-3.1111755299321225E-2</v>
      </c>
    </row>
    <row r="43" spans="1:20" x14ac:dyDescent="0.35">
      <c r="A43" s="14">
        <v>197</v>
      </c>
      <c r="B43" s="67">
        <v>0.12</v>
      </c>
      <c r="C43" s="67">
        <v>1.4525000000000001</v>
      </c>
      <c r="D43" s="67">
        <f t="shared" si="5"/>
        <v>0.17430000000000001</v>
      </c>
      <c r="E43" s="67">
        <v>1.1363520261554769</v>
      </c>
      <c r="F43" s="67">
        <f t="shared" si="6"/>
        <v>1.2258351801311407</v>
      </c>
      <c r="G43" s="67">
        <f t="shared" si="7"/>
        <v>-8.9483153975663754E-2</v>
      </c>
      <c r="H43" s="67">
        <f t="shared" si="8"/>
        <v>1.2301314303587527</v>
      </c>
      <c r="I43" s="67">
        <f t="shared" si="9"/>
        <v>-9.3779404203275796E-2</v>
      </c>
      <c r="L43" s="172" t="s">
        <v>19</v>
      </c>
      <c r="M43" s="171">
        <v>0.87845420503661209</v>
      </c>
      <c r="N43" s="170">
        <v>5.9384122707035226E-3</v>
      </c>
      <c r="O43" s="170">
        <v>147.92745349971159</v>
      </c>
      <c r="P43" s="170">
        <v>9.1868183932120852E-169</v>
      </c>
      <c r="Q43" s="170">
        <v>0.86672354185816458</v>
      </c>
      <c r="R43" s="170">
        <v>0.8901848682150596</v>
      </c>
      <c r="S43" s="170">
        <v>0.86672354185816458</v>
      </c>
      <c r="T43" s="169">
        <v>0.8901848682150596</v>
      </c>
    </row>
    <row r="44" spans="1:20" ht="15" thickBot="1" x14ac:dyDescent="0.4">
      <c r="A44" s="14">
        <v>198</v>
      </c>
      <c r="B44" s="67">
        <v>0.24</v>
      </c>
      <c r="C44" s="67">
        <v>-1.5237142857142858</v>
      </c>
      <c r="D44" s="67">
        <f t="shared" si="5"/>
        <v>-0.36569142857142856</v>
      </c>
      <c r="E44" s="67">
        <v>-1.4423478581374396</v>
      </c>
      <c r="F44" s="67">
        <f t="shared" si="6"/>
        <v>-1.3843646896391124</v>
      </c>
      <c r="G44" s="67">
        <f t="shared" si="7"/>
        <v>-5.7983168498327187E-2</v>
      </c>
      <c r="H44" s="67">
        <f t="shared" si="8"/>
        <v>-1.3862821623293071</v>
      </c>
      <c r="I44" s="67">
        <f t="shared" si="9"/>
        <v>-5.6065695808132476E-2</v>
      </c>
      <c r="L44" s="168" t="s">
        <v>62</v>
      </c>
      <c r="M44" s="167">
        <v>3.6030911036051072E-3</v>
      </c>
      <c r="N44" s="165">
        <v>9.9951724384312185E-3</v>
      </c>
      <c r="O44" s="165">
        <v>0.36048313581377556</v>
      </c>
      <c r="P44" s="166">
        <v>0.71897664098919889</v>
      </c>
      <c r="Q44" s="165">
        <v>-1.6141243903948711E-2</v>
      </c>
      <c r="R44" s="165">
        <v>2.3347426111158923E-2</v>
      </c>
      <c r="S44" s="165">
        <v>-1.6141243903948711E-2</v>
      </c>
      <c r="T44" s="164">
        <v>2.3347426111158923E-2</v>
      </c>
    </row>
    <row r="45" spans="1:20" x14ac:dyDescent="0.35">
      <c r="A45" s="14">
        <v>199</v>
      </c>
      <c r="B45" s="67">
        <v>0.27</v>
      </c>
      <c r="C45" s="67">
        <v>-1.525857142857143</v>
      </c>
      <c r="D45" s="67">
        <f t="shared" si="5"/>
        <v>-0.41198142857142867</v>
      </c>
      <c r="E45" s="67">
        <v>-1.4448631282153528</v>
      </c>
      <c r="F45" s="67">
        <f t="shared" si="6"/>
        <v>-1.3862440185107159</v>
      </c>
      <c r="G45" s="67">
        <f t="shared" si="7"/>
        <v>-5.8619109704636907E-2</v>
      </c>
      <c r="H45" s="67">
        <f t="shared" si="8"/>
        <v>-1.3883313512844289</v>
      </c>
      <c r="I45" s="67">
        <f t="shared" si="9"/>
        <v>-5.6531776930923927E-2</v>
      </c>
      <c r="K45" s="163"/>
      <c r="L45"/>
      <c r="M45"/>
      <c r="N45"/>
      <c r="O45"/>
      <c r="P45"/>
      <c r="Q45"/>
      <c r="R45"/>
      <c r="S45"/>
      <c r="T45"/>
    </row>
    <row r="46" spans="1:20" x14ac:dyDescent="0.35">
      <c r="A46" s="14">
        <v>200</v>
      </c>
      <c r="B46" s="67">
        <v>0.28000000000000003</v>
      </c>
      <c r="C46" s="67">
        <v>-1.5621666666666665</v>
      </c>
      <c r="D46" s="67">
        <f t="shared" si="5"/>
        <v>-0.43740666666666667</v>
      </c>
      <c r="E46" s="67">
        <v>-1.4352081268582757</v>
      </c>
      <c r="F46" s="67">
        <f t="shared" si="6"/>
        <v>-1.4180882021684436</v>
      </c>
      <c r="G46" s="67">
        <f t="shared" si="7"/>
        <v>-1.7119924689832144E-2</v>
      </c>
      <c r="H46" s="67">
        <f t="shared" si="8"/>
        <v>-1.4203192146069696</v>
      </c>
      <c r="I46" s="67">
        <f t="shared" si="9"/>
        <v>-1.4888912251306063E-2</v>
      </c>
      <c r="K46" s="84"/>
      <c r="L46" s="5"/>
      <c r="M46" s="5"/>
      <c r="N46" s="5"/>
      <c r="O46" s="5"/>
      <c r="P46" s="5"/>
      <c r="Q46" s="5"/>
      <c r="R46" s="5"/>
      <c r="S46" s="5"/>
      <c r="T46" s="5"/>
    </row>
    <row r="47" spans="1:20" x14ac:dyDescent="0.35">
      <c r="A47" s="14">
        <v>201</v>
      </c>
      <c r="B47" s="67">
        <v>0.3</v>
      </c>
      <c r="C47" s="67">
        <v>-1.5381250000000002</v>
      </c>
      <c r="D47" s="67">
        <f t="shared" si="5"/>
        <v>-0.46143750000000006</v>
      </c>
      <c r="E47" s="67">
        <v>-1.4465880037177397</v>
      </c>
      <c r="F47" s="67">
        <f t="shared" si="6"/>
        <v>-1.3970031763006467</v>
      </c>
      <c r="G47" s="67">
        <f t="shared" si="7"/>
        <v>-4.9584827417092914E-2</v>
      </c>
      <c r="H47" s="67">
        <f t="shared" si="8"/>
        <v>-1.3992862967093438</v>
      </c>
      <c r="I47" s="67">
        <f t="shared" si="9"/>
        <v>-4.7301707008395866E-2</v>
      </c>
      <c r="K47" s="161"/>
      <c r="L47" s="5"/>
      <c r="M47" s="5"/>
      <c r="N47" s="5"/>
      <c r="O47" s="5"/>
      <c r="P47" s="5"/>
      <c r="Q47" s="5"/>
      <c r="R47" s="5"/>
      <c r="S47" s="5"/>
      <c r="T47" s="5"/>
    </row>
    <row r="48" spans="1:20" x14ac:dyDescent="0.35">
      <c r="A48" s="14">
        <v>202</v>
      </c>
      <c r="B48" s="67">
        <v>0.33</v>
      </c>
      <c r="C48" s="67">
        <v>-1.5063333333333333</v>
      </c>
      <c r="D48" s="67">
        <f t="shared" si="5"/>
        <v>-0.49709000000000003</v>
      </c>
      <c r="E48" s="67">
        <v>-1.3770775077860244</v>
      </c>
      <c r="F48" s="67">
        <f t="shared" si="6"/>
        <v>-1.3691212443472163</v>
      </c>
      <c r="G48" s="67">
        <f t="shared" si="7"/>
        <v>-7.9562634388081754E-3</v>
      </c>
      <c r="H48" s="67">
        <f t="shared" si="8"/>
        <v>-1.3714872326464591</v>
      </c>
      <c r="I48" s="67">
        <f t="shared" si="9"/>
        <v>-5.5902751395653372E-3</v>
      </c>
      <c r="K48" s="84"/>
      <c r="L48" s="163"/>
      <c r="M48" s="163"/>
      <c r="N48" s="5"/>
      <c r="O48" s="5"/>
      <c r="P48" s="5"/>
      <c r="Q48" s="5"/>
      <c r="R48" s="5"/>
      <c r="S48" s="5"/>
      <c r="T48" s="5"/>
    </row>
    <row r="49" spans="1:20" x14ac:dyDescent="0.35">
      <c r="A49" s="14">
        <v>203</v>
      </c>
      <c r="B49" s="67">
        <v>0.34</v>
      </c>
      <c r="C49" s="67">
        <v>-1.4884999999999999</v>
      </c>
      <c r="D49" s="67">
        <f t="shared" si="5"/>
        <v>-0.50609000000000004</v>
      </c>
      <c r="E49" s="67">
        <v>-1.3514187170323935</v>
      </c>
      <c r="F49" s="67">
        <f t="shared" si="6"/>
        <v>-1.353481051849093</v>
      </c>
      <c r="G49" s="67">
        <f t="shared" si="7"/>
        <v>2.0623348166994848E-3</v>
      </c>
      <c r="H49" s="67">
        <f t="shared" si="8"/>
        <v>-1.3558538938099052</v>
      </c>
      <c r="I49" s="67">
        <f t="shared" si="9"/>
        <v>4.4351767775117068E-3</v>
      </c>
      <c r="K49" s="161"/>
      <c r="L49" s="84"/>
      <c r="M49" s="84"/>
      <c r="N49" s="5"/>
      <c r="O49" s="5"/>
      <c r="P49" s="5"/>
      <c r="Q49" s="5"/>
      <c r="R49" s="5"/>
      <c r="S49" s="5"/>
      <c r="T49" s="5"/>
    </row>
    <row r="50" spans="1:20" x14ac:dyDescent="0.35">
      <c r="A50" s="14">
        <v>204</v>
      </c>
      <c r="B50" s="67">
        <v>0.35</v>
      </c>
      <c r="C50" s="67">
        <v>-1.4384000000000001</v>
      </c>
      <c r="D50" s="67">
        <f t="shared" si="5"/>
        <v>-0.50344</v>
      </c>
      <c r="E50" s="67">
        <v>-1.3756121396215197</v>
      </c>
      <c r="F50" s="67">
        <f t="shared" si="6"/>
        <v>-1.3095423428310007</v>
      </c>
      <c r="G50" s="67">
        <f t="shared" si="7"/>
        <v>-6.6069796790519053E-2</v>
      </c>
      <c r="H50" s="67">
        <f t="shared" si="8"/>
        <v>-1.3118337899461465</v>
      </c>
      <c r="I50" s="67">
        <f t="shared" si="9"/>
        <v>-6.3778349675373214E-2</v>
      </c>
      <c r="K50" s="84"/>
      <c r="L50" s="84"/>
      <c r="M50" s="84"/>
      <c r="N50" s="5"/>
      <c r="O50" s="5"/>
      <c r="P50" s="5"/>
      <c r="Q50" s="5"/>
      <c r="R50" s="5"/>
      <c r="S50" s="5"/>
      <c r="T50" s="5"/>
    </row>
    <row r="51" spans="1:20" x14ac:dyDescent="0.35">
      <c r="A51" s="14">
        <v>205</v>
      </c>
      <c r="B51" s="67">
        <v>0.35</v>
      </c>
      <c r="C51" s="67">
        <v>-1.4445000000000003</v>
      </c>
      <c r="D51" s="67">
        <f t="shared" si="5"/>
        <v>-0.50557500000000011</v>
      </c>
      <c r="E51" s="67">
        <v>-1.3250381639001405</v>
      </c>
      <c r="F51" s="67">
        <f t="shared" si="6"/>
        <v>-1.314892165685499</v>
      </c>
      <c r="G51" s="67">
        <f t="shared" si="7"/>
        <v>-1.0145998214641461E-2</v>
      </c>
      <c r="H51" s="67">
        <f t="shared" si="8"/>
        <v>-1.3172000531963763</v>
      </c>
      <c r="I51" s="67">
        <f t="shared" si="9"/>
        <v>-7.8381107037641673E-3</v>
      </c>
      <c r="L51" s="84"/>
      <c r="M51" s="84"/>
      <c r="N51" s="5"/>
      <c r="O51" s="5"/>
      <c r="P51" s="5"/>
      <c r="Q51" s="5"/>
      <c r="R51" s="5"/>
      <c r="S51" s="5"/>
      <c r="T51" s="5"/>
    </row>
    <row r="52" spans="1:20" x14ac:dyDescent="0.35">
      <c r="A52" s="14">
        <v>206</v>
      </c>
      <c r="B52" s="67">
        <v>-1.57</v>
      </c>
      <c r="C52" s="67">
        <v>0.43640000000000007</v>
      </c>
      <c r="D52" s="67">
        <f t="shared" si="5"/>
        <v>-0.68514800000000009</v>
      </c>
      <c r="E52" s="67">
        <v>0.17792204849755305</v>
      </c>
      <c r="F52" s="67">
        <f t="shared" si="6"/>
        <v>0.33469501579414129</v>
      </c>
      <c r="G52" s="67">
        <f t="shared" si="7"/>
        <v>-0.15677296729658824</v>
      </c>
      <c r="H52" s="67">
        <f t="shared" si="8"/>
        <v>0.33443744317824015</v>
      </c>
      <c r="I52" s="67">
        <f t="shared" si="9"/>
        <v>-0.15651539468068709</v>
      </c>
      <c r="L52" s="84"/>
      <c r="M52" s="84"/>
      <c r="N52" s="5"/>
      <c r="O52" s="5"/>
      <c r="P52" s="5"/>
      <c r="Q52" s="5"/>
      <c r="R52" s="5"/>
      <c r="S52" s="5"/>
      <c r="T52" s="5"/>
    </row>
    <row r="53" spans="1:20" x14ac:dyDescent="0.35">
      <c r="A53" s="14">
        <v>207</v>
      </c>
      <c r="B53" s="67">
        <v>-1.52</v>
      </c>
      <c r="C53" s="67">
        <v>8.2750000000000004E-2</v>
      </c>
      <c r="D53" s="67">
        <f t="shared" si="5"/>
        <v>-0.12578</v>
      </c>
      <c r="E53" s="67">
        <v>-3.5121943583788333E-2</v>
      </c>
      <c r="F53" s="67">
        <f t="shared" si="6"/>
        <v>2.4536843254253593E-2</v>
      </c>
      <c r="G53" s="67">
        <f t="shared" si="7"/>
        <v>-5.9658786838041926E-2</v>
      </c>
      <c r="H53" s="67">
        <f t="shared" si="8"/>
        <v>2.5787567431483603E-2</v>
      </c>
      <c r="I53" s="67">
        <f t="shared" si="9"/>
        <v>-6.0909511015271936E-2</v>
      </c>
      <c r="K53" s="162"/>
      <c r="L53" s="84"/>
      <c r="M53" s="84"/>
      <c r="N53" s="5"/>
      <c r="O53" s="5"/>
      <c r="P53" s="5"/>
      <c r="Q53" s="5"/>
      <c r="R53" s="5"/>
      <c r="S53" s="5"/>
      <c r="T53" s="5"/>
    </row>
    <row r="54" spans="1:20" x14ac:dyDescent="0.35">
      <c r="A54" s="14">
        <v>208</v>
      </c>
      <c r="B54" s="67">
        <v>-1.47</v>
      </c>
      <c r="C54" s="67">
        <v>-0.26666666666666666</v>
      </c>
      <c r="D54" s="67">
        <f t="shared" si="5"/>
        <v>0.39200000000000002</v>
      </c>
      <c r="E54" s="67">
        <v>-0.34088170764175124</v>
      </c>
      <c r="F54" s="67">
        <f t="shared" si="6"/>
        <v>-0.28190861069262158</v>
      </c>
      <c r="G54" s="67">
        <f t="shared" si="7"/>
        <v>-5.8973096949129666E-2</v>
      </c>
      <c r="H54" s="67">
        <f t="shared" si="8"/>
        <v>-0.27929336420010131</v>
      </c>
      <c r="I54" s="67">
        <f t="shared" si="9"/>
        <v>-6.1588343441649929E-2</v>
      </c>
      <c r="K54" s="84"/>
      <c r="L54" s="5"/>
      <c r="M54" s="5"/>
      <c r="N54" s="5"/>
      <c r="O54" s="5"/>
      <c r="P54" s="5"/>
      <c r="Q54" s="5"/>
      <c r="R54" s="5"/>
      <c r="S54" s="5"/>
      <c r="T54" s="5"/>
    </row>
    <row r="55" spans="1:20" x14ac:dyDescent="0.35">
      <c r="A55" s="14">
        <v>209</v>
      </c>
      <c r="B55" s="67">
        <v>-1.42</v>
      </c>
      <c r="C55" s="67">
        <v>-0.67</v>
      </c>
      <c r="D55" s="67">
        <f t="shared" si="5"/>
        <v>0.95140000000000002</v>
      </c>
      <c r="E55" s="67">
        <v>-0.50887328979806912</v>
      </c>
      <c r="F55" s="67">
        <f t="shared" si="6"/>
        <v>-0.63564006719223431</v>
      </c>
      <c r="G55" s="67">
        <f t="shared" si="7"/>
        <v>0.1267667773941652</v>
      </c>
      <c r="H55" s="67">
        <f t="shared" si="8"/>
        <v>-0.63158765773484493</v>
      </c>
      <c r="I55" s="67">
        <f t="shared" si="9"/>
        <v>0.12271436793677581</v>
      </c>
      <c r="K55" s="84"/>
      <c r="L55" s="5"/>
      <c r="M55" s="5"/>
      <c r="N55" s="5"/>
      <c r="O55" s="5"/>
      <c r="P55" s="5"/>
      <c r="Q55" s="5"/>
      <c r="R55" s="5"/>
      <c r="S55" s="5"/>
      <c r="T55" s="5"/>
    </row>
    <row r="56" spans="1:20" x14ac:dyDescent="0.35">
      <c r="A56" s="14">
        <v>210</v>
      </c>
      <c r="B56" s="67">
        <v>-0.66</v>
      </c>
      <c r="C56" s="67">
        <v>1.1397999999999999</v>
      </c>
      <c r="D56" s="67">
        <f t="shared" si="5"/>
        <v>-0.75226799999999994</v>
      </c>
      <c r="E56" s="67">
        <v>0.86057842070078294</v>
      </c>
      <c r="F56" s="67">
        <f t="shared" si="6"/>
        <v>0.95159098232759787</v>
      </c>
      <c r="G56" s="67">
        <f t="shared" si="7"/>
        <v>-9.1012561626814925E-2</v>
      </c>
      <c r="H56" s="67">
        <f t="shared" si="8"/>
        <v>0.95210029152611908</v>
      </c>
      <c r="I56" s="67">
        <f t="shared" si="9"/>
        <v>-9.1521870825336138E-2</v>
      </c>
      <c r="K56" s="84"/>
      <c r="L56" s="162"/>
      <c r="M56" s="162"/>
      <c r="N56" s="162"/>
      <c r="O56" s="162"/>
      <c r="P56" s="162"/>
      <c r="Q56" s="162"/>
      <c r="R56" s="5"/>
      <c r="S56" s="5"/>
      <c r="T56" s="5"/>
    </row>
    <row r="57" spans="1:20" x14ac:dyDescent="0.35">
      <c r="A57" s="14">
        <v>211</v>
      </c>
      <c r="B57" s="67">
        <v>-0.67</v>
      </c>
      <c r="C57" s="67">
        <v>1.1904285714285716</v>
      </c>
      <c r="D57" s="67">
        <f t="shared" si="5"/>
        <v>-0.79758714285714305</v>
      </c>
      <c r="E57" s="67">
        <v>0.89843717488598696</v>
      </c>
      <c r="F57" s="67">
        <f t="shared" si="6"/>
        <v>0.99599325913401937</v>
      </c>
      <c r="G57" s="67">
        <f t="shared" si="7"/>
        <v>-9.7556084248032415E-2</v>
      </c>
      <c r="H57" s="67">
        <f t="shared" si="8"/>
        <v>0.99641188399209268</v>
      </c>
      <c r="I57" s="67">
        <f t="shared" si="9"/>
        <v>-9.7974709106105728E-2</v>
      </c>
      <c r="L57" s="84"/>
      <c r="M57" s="84"/>
      <c r="N57" s="84"/>
      <c r="O57" s="84"/>
      <c r="P57" s="84"/>
      <c r="Q57" s="84"/>
      <c r="R57" s="5"/>
      <c r="S57" s="5"/>
      <c r="T57" s="5"/>
    </row>
    <row r="58" spans="1:20" x14ac:dyDescent="0.35">
      <c r="A58" s="14">
        <v>212</v>
      </c>
      <c r="B58" s="67">
        <v>-0.69</v>
      </c>
      <c r="C58" s="67">
        <v>1.1971250000000002</v>
      </c>
      <c r="D58" s="67">
        <f t="shared" si="5"/>
        <v>-0.82601625000000012</v>
      </c>
      <c r="E58" s="67">
        <v>0.95862667397383472</v>
      </c>
      <c r="F58" s="67">
        <f t="shared" si="6"/>
        <v>1.0018661618577807</v>
      </c>
      <c r="G58" s="67">
        <f t="shared" si="7"/>
        <v>-4.3239487883945937E-2</v>
      </c>
      <c r="H58" s="67">
        <f t="shared" si="8"/>
        <v>1.0021919571663616</v>
      </c>
      <c r="I58" s="67">
        <f t="shared" si="9"/>
        <v>-4.3565283192526838E-2</v>
      </c>
      <c r="K58" s="162"/>
      <c r="L58" s="84"/>
      <c r="M58" s="84"/>
      <c r="N58" s="84"/>
      <c r="O58" s="84"/>
      <c r="P58" s="84"/>
      <c r="Q58" s="84"/>
      <c r="R58" s="5"/>
      <c r="S58" s="5"/>
      <c r="T58" s="5"/>
    </row>
    <row r="59" spans="1:20" x14ac:dyDescent="0.35">
      <c r="A59" s="14">
        <v>213</v>
      </c>
      <c r="B59" s="67">
        <v>-0.7</v>
      </c>
      <c r="C59" s="67">
        <v>1.2111666666666667</v>
      </c>
      <c r="D59" s="67">
        <f t="shared" si="5"/>
        <v>-0.84781666666666666</v>
      </c>
      <c r="E59" s="67">
        <v>1.0204898175253407</v>
      </c>
      <c r="F59" s="67">
        <f t="shared" si="6"/>
        <v>1.0141809863247608</v>
      </c>
      <c r="G59" s="67">
        <f t="shared" si="7"/>
        <v>6.3088312005799008E-3</v>
      </c>
      <c r="H59" s="67">
        <f t="shared" si="8"/>
        <v>1.0144483694080704</v>
      </c>
      <c r="I59" s="67">
        <f t="shared" si="9"/>
        <v>6.0414481172703649E-3</v>
      </c>
      <c r="K59" s="161"/>
      <c r="L59" s="84"/>
      <c r="M59" s="84"/>
      <c r="N59" s="84"/>
      <c r="O59" s="84"/>
      <c r="P59" s="84"/>
      <c r="Q59" s="84"/>
      <c r="R59" s="5"/>
      <c r="S59" s="5"/>
      <c r="T59" s="5"/>
    </row>
    <row r="60" spans="1:20" x14ac:dyDescent="0.35">
      <c r="A60" s="14">
        <v>214</v>
      </c>
      <c r="B60" s="67">
        <v>-0.49</v>
      </c>
      <c r="C60" s="67">
        <v>2.0157999999999996</v>
      </c>
      <c r="D60" s="67">
        <f t="shared" si="5"/>
        <v>-0.98774199999999979</v>
      </c>
      <c r="E60" s="67">
        <v>1.6433751626234352</v>
      </c>
      <c r="F60" s="67">
        <f t="shared" si="6"/>
        <v>1.7198606250391528</v>
      </c>
      <c r="G60" s="67">
        <f t="shared" si="7"/>
        <v>-7.6485462415717631E-2</v>
      </c>
      <c r="H60" s="67">
        <f t="shared" si="8"/>
        <v>1.7207777408636604</v>
      </c>
      <c r="I60" s="67">
        <f t="shared" si="9"/>
        <v>-7.7402578240225228E-2</v>
      </c>
      <c r="K60" s="161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35">
      <c r="A61" s="14">
        <v>215</v>
      </c>
      <c r="B61" s="67">
        <v>-0.51</v>
      </c>
      <c r="C61" s="67">
        <v>1.9744999999999999</v>
      </c>
      <c r="D61" s="67">
        <f t="shared" si="5"/>
        <v>-1.0069950000000001</v>
      </c>
      <c r="E61" s="67">
        <v>1.6151397009929671</v>
      </c>
      <c r="F61" s="67">
        <f t="shared" si="6"/>
        <v>1.6836396932537796</v>
      </c>
      <c r="G61" s="67">
        <f t="shared" si="7"/>
        <v>-6.8499992260812492E-2</v>
      </c>
      <c r="H61" s="67">
        <f t="shared" si="8"/>
        <v>1.684428211882631</v>
      </c>
      <c r="I61" s="67">
        <f t="shared" si="9"/>
        <v>-6.9288510889663923E-2</v>
      </c>
      <c r="K61" s="161"/>
      <c r="L61" s="162"/>
      <c r="M61" s="162"/>
      <c r="N61" s="162"/>
      <c r="O61" s="162"/>
      <c r="P61" s="162"/>
      <c r="Q61" s="162"/>
      <c r="R61" s="162"/>
      <c r="S61" s="162"/>
      <c r="T61" s="162"/>
    </row>
    <row r="62" spans="1:20" x14ac:dyDescent="0.35">
      <c r="A62" s="14">
        <v>216</v>
      </c>
      <c r="B62" s="67">
        <v>-0.52</v>
      </c>
      <c r="C62" s="67">
        <v>1.9612499999999999</v>
      </c>
      <c r="D62" s="67">
        <f t="shared" si="5"/>
        <v>-1.0198499999999999</v>
      </c>
      <c r="E62" s="67">
        <v>1.6248400104595313</v>
      </c>
      <c r="F62" s="67">
        <f t="shared" si="6"/>
        <v>1.6720191763976973</v>
      </c>
      <c r="G62" s="67">
        <f t="shared" si="7"/>
        <v>-4.7179165938165957E-2</v>
      </c>
      <c r="H62" s="67">
        <f t="shared" si="8"/>
        <v>1.6727423759297591</v>
      </c>
      <c r="I62" s="67">
        <f t="shared" si="9"/>
        <v>-4.7902365470227748E-2</v>
      </c>
      <c r="L62" s="84"/>
      <c r="M62" s="84"/>
      <c r="N62" s="84"/>
      <c r="O62" s="84"/>
      <c r="P62" s="84"/>
      <c r="Q62" s="84"/>
      <c r="R62" s="84"/>
      <c r="S62" s="84"/>
      <c r="T62" s="84"/>
    </row>
    <row r="63" spans="1:20" x14ac:dyDescent="0.35">
      <c r="A63" s="14">
        <v>217</v>
      </c>
      <c r="B63" s="67">
        <v>-0.53</v>
      </c>
      <c r="C63" s="67">
        <v>1.9253333333333333</v>
      </c>
      <c r="D63" s="67">
        <f t="shared" si="5"/>
        <v>-1.0204266666666668</v>
      </c>
      <c r="E63" s="67">
        <v>1.6362862846483621</v>
      </c>
      <c r="F63" s="67">
        <f t="shared" si="6"/>
        <v>1.6405195363664302</v>
      </c>
      <c r="G63" s="67">
        <f t="shared" si="7"/>
        <v>-4.2332517180680984E-3</v>
      </c>
      <c r="H63" s="67">
        <f t="shared" si="8"/>
        <v>1.641189151282991</v>
      </c>
      <c r="I63" s="67">
        <f t="shared" si="9"/>
        <v>-4.9028666346289107E-3</v>
      </c>
      <c r="L63" s="84"/>
      <c r="M63" s="84"/>
      <c r="N63" s="84"/>
      <c r="O63" s="84"/>
      <c r="P63" s="84"/>
      <c r="Q63" s="84"/>
      <c r="R63" s="84"/>
      <c r="S63" s="84"/>
      <c r="T63" s="84"/>
    </row>
    <row r="64" spans="1:20" x14ac:dyDescent="0.35">
      <c r="A64" s="14">
        <v>218</v>
      </c>
      <c r="B64" s="67">
        <v>-0.43</v>
      </c>
      <c r="C64" s="67">
        <v>1.6269999999999998</v>
      </c>
      <c r="D64" s="67">
        <f t="shared" si="5"/>
        <v>-0.69960999999999984</v>
      </c>
      <c r="E64" s="67">
        <v>1.4402075785396666</v>
      </c>
      <c r="F64" s="67">
        <f t="shared" si="6"/>
        <v>1.3788751945753943</v>
      </c>
      <c r="G64" s="67">
        <f t="shared" si="7"/>
        <v>6.1332383964272319E-2</v>
      </c>
      <c r="H64" s="67">
        <f t="shared" si="8"/>
        <v>1.38027291179129</v>
      </c>
      <c r="I64" s="67">
        <f t="shared" si="9"/>
        <v>5.9934666748376664E-2</v>
      </c>
      <c r="L64" s="84"/>
      <c r="M64" s="84"/>
      <c r="N64" s="84"/>
      <c r="O64" s="84"/>
      <c r="P64" s="84"/>
      <c r="Q64" s="84"/>
      <c r="R64" s="84"/>
      <c r="S64" s="84"/>
      <c r="T64" s="84"/>
    </row>
    <row r="65" spans="1:20" x14ac:dyDescent="0.35">
      <c r="A65" s="14">
        <v>219</v>
      </c>
      <c r="B65" s="67">
        <v>-0.45</v>
      </c>
      <c r="C65" s="67">
        <v>1.6342000000000003</v>
      </c>
      <c r="D65" s="67">
        <f t="shared" si="5"/>
        <v>-0.73539000000000021</v>
      </c>
      <c r="E65" s="67">
        <v>1.4400680287194465</v>
      </c>
      <c r="F65" s="67">
        <f t="shared" si="6"/>
        <v>1.3851897395839827</v>
      </c>
      <c r="G65" s="67">
        <f t="shared" si="7"/>
        <v>5.4878289135463776E-2</v>
      </c>
      <c r="H65" s="67">
        <f t="shared" si="8"/>
        <v>1.3864688634678668</v>
      </c>
      <c r="I65" s="67">
        <f t="shared" si="9"/>
        <v>5.3599165251579706E-2</v>
      </c>
      <c r="L65" s="5"/>
      <c r="M65" s="5"/>
      <c r="N65" s="5"/>
      <c r="O65" s="5"/>
      <c r="P65" s="5"/>
      <c r="Q65" s="5"/>
      <c r="R65" s="5"/>
      <c r="S65" s="5"/>
      <c r="T65" s="5"/>
    </row>
    <row r="66" spans="1:20" x14ac:dyDescent="0.35">
      <c r="A66" s="14">
        <v>220</v>
      </c>
      <c r="B66" s="67">
        <v>-0.47333333333333333</v>
      </c>
      <c r="C66" s="67">
        <v>1.63775</v>
      </c>
      <c r="D66" s="67">
        <f t="shared" si="5"/>
        <v>-0.77520166666666668</v>
      </c>
      <c r="E66" s="67">
        <v>1.4929054216001152</v>
      </c>
      <c r="F66" s="67">
        <f t="shared" si="6"/>
        <v>1.3883031610812726</v>
      </c>
      <c r="G66" s="67">
        <f t="shared" si="7"/>
        <v>0.10460226051884258</v>
      </c>
      <c r="H66" s="67">
        <f t="shared" si="8"/>
        <v>1.3894439308337603</v>
      </c>
      <c r="I66" s="67">
        <f t="shared" si="9"/>
        <v>0.10346149076635491</v>
      </c>
      <c r="L66" s="5"/>
      <c r="M66" s="5"/>
      <c r="N66" s="5"/>
      <c r="O66" s="5"/>
      <c r="P66" s="5"/>
      <c r="Q66" s="5"/>
      <c r="R66" s="5"/>
      <c r="S66" s="5"/>
      <c r="T66" s="5"/>
    </row>
    <row r="67" spans="1:20" x14ac:dyDescent="0.35">
      <c r="A67" s="14">
        <v>221</v>
      </c>
      <c r="B67" s="67">
        <v>-0.49</v>
      </c>
      <c r="C67" s="67">
        <v>1.7053333333333336</v>
      </c>
      <c r="D67" s="67">
        <f t="shared" si="5"/>
        <v>-0.83561333333333343</v>
      </c>
      <c r="E67" s="67">
        <v>1.4807902941877227</v>
      </c>
      <c r="F67" s="67">
        <f t="shared" si="6"/>
        <v>1.44757510554846</v>
      </c>
      <c r="G67" s="67">
        <f t="shared" si="7"/>
        <v>3.3215188639262649E-2</v>
      </c>
      <c r="H67" s="67">
        <f t="shared" si="8"/>
        <v>1.4485951254520977</v>
      </c>
      <c r="I67" s="67">
        <f t="shared" si="9"/>
        <v>3.2195168735625002E-2</v>
      </c>
      <c r="L67" s="5"/>
      <c r="M67" s="5"/>
      <c r="N67" s="5"/>
      <c r="O67" s="5"/>
      <c r="P67" s="5"/>
      <c r="Q67" s="5"/>
      <c r="R67" s="5"/>
      <c r="S67" s="5"/>
      <c r="T67" s="5"/>
    </row>
    <row r="68" spans="1:20" x14ac:dyDescent="0.35">
      <c r="A68" s="14">
        <v>222</v>
      </c>
      <c r="B68" s="67">
        <v>-0.66200000000000003</v>
      </c>
      <c r="C68" s="14">
        <v>1.64</v>
      </c>
      <c r="D68" s="67">
        <f t="shared" si="5"/>
        <v>-1.08568</v>
      </c>
      <c r="E68" s="67">
        <v>1.4234381276411578</v>
      </c>
      <c r="F68" s="67">
        <f t="shared" si="6"/>
        <v>1.3902764563964563</v>
      </c>
      <c r="G68" s="67">
        <f t="shared" si="7"/>
        <v>3.3161671244701596E-2</v>
      </c>
      <c r="H68" s="67">
        <f t="shared" si="8"/>
        <v>1.390301771074397</v>
      </c>
      <c r="I68" s="67">
        <f t="shared" si="9"/>
        <v>3.3136356566760838E-2</v>
      </c>
    </row>
    <row r="69" spans="1:20" x14ac:dyDescent="0.35">
      <c r="A69" s="14">
        <v>223</v>
      </c>
      <c r="B69" s="67">
        <v>-0.67400000000000004</v>
      </c>
      <c r="C69" s="14">
        <v>1.61</v>
      </c>
      <c r="D69" s="67">
        <f t="shared" si="5"/>
        <v>-1.0851400000000002</v>
      </c>
      <c r="E69" s="67">
        <v>1.4511187113876372</v>
      </c>
      <c r="F69" s="67">
        <f t="shared" si="6"/>
        <v>1.3639658521940059</v>
      </c>
      <c r="G69" s="67">
        <f t="shared" si="7"/>
        <v>8.7152859193631249E-2</v>
      </c>
      <c r="H69" s="67">
        <f t="shared" si="8"/>
        <v>1.3639500905924948</v>
      </c>
      <c r="I69" s="67">
        <f t="shared" si="9"/>
        <v>8.7168620795142315E-2</v>
      </c>
    </row>
    <row r="70" spans="1:20" x14ac:dyDescent="0.35">
      <c r="A70" s="14">
        <v>224</v>
      </c>
      <c r="B70" s="67">
        <v>-0.69000000000000006</v>
      </c>
      <c r="C70" s="14">
        <v>1.62</v>
      </c>
      <c r="D70" s="67">
        <f t="shared" si="5"/>
        <v>-1.1178000000000001</v>
      </c>
      <c r="E70" s="67">
        <v>1.4423508990071219</v>
      </c>
      <c r="F70" s="67">
        <f t="shared" si="6"/>
        <v>1.3727360535948228</v>
      </c>
      <c r="G70" s="67">
        <f t="shared" si="7"/>
        <v>6.961484541229912E-2</v>
      </c>
      <c r="H70" s="67">
        <f t="shared" si="8"/>
        <v>1.372616955687417</v>
      </c>
      <c r="I70" s="67">
        <f t="shared" si="9"/>
        <v>6.9733943319704839E-2</v>
      </c>
    </row>
    <row r="71" spans="1:20" x14ac:dyDescent="0.35">
      <c r="A71" s="14">
        <v>225</v>
      </c>
      <c r="B71" s="67">
        <v>-0.71</v>
      </c>
      <c r="C71" s="14">
        <v>1.59</v>
      </c>
      <c r="D71" s="67">
        <f t="shared" si="5"/>
        <v>-1.1289</v>
      </c>
      <c r="E71" s="67">
        <v>1.4424975380582949</v>
      </c>
      <c r="F71" s="67">
        <f t="shared" si="6"/>
        <v>1.3464254493923722</v>
      </c>
      <c r="G71" s="67">
        <f t="shared" si="7"/>
        <v>9.6072088665922761E-2</v>
      </c>
      <c r="H71" s="67">
        <f t="shared" si="8"/>
        <v>1.3462233352250688</v>
      </c>
      <c r="I71" s="67">
        <f t="shared" si="9"/>
        <v>9.6274202833226186E-2</v>
      </c>
    </row>
    <row r="72" spans="1:20" x14ac:dyDescent="0.35">
      <c r="A72" s="14">
        <v>226</v>
      </c>
      <c r="B72" s="67">
        <v>-0.77333333333333332</v>
      </c>
      <c r="C72" s="14">
        <v>1.54</v>
      </c>
      <c r="D72" s="67">
        <f t="shared" ref="D72:D103" si="10">B72*C72</f>
        <v>-1.1909333333333334</v>
      </c>
      <c r="E72" s="67">
        <v>1.4732947344394323</v>
      </c>
      <c r="F72" s="67">
        <f t="shared" ref="F72:F103" si="11">C72*$M$23+$M$22</f>
        <v>1.3025744423882879</v>
      </c>
      <c r="G72" s="67">
        <f t="shared" ref="G72:G103" si="12">E72-F72</f>
        <v>0.17072029205114436</v>
      </c>
      <c r="H72" s="67">
        <f t="shared" ref="H72:H103" si="13">C72*$M$43+D72*$M$44+$M$42</f>
        <v>1.3020771132217779</v>
      </c>
      <c r="I72" s="67">
        <f t="shared" ref="I72:I103" si="14">E72-H72</f>
        <v>0.17121762121765438</v>
      </c>
    </row>
    <row r="73" spans="1:20" x14ac:dyDescent="0.35">
      <c r="A73" s="14">
        <v>227</v>
      </c>
      <c r="B73" s="67">
        <v>-0.79333333333333333</v>
      </c>
      <c r="C73" s="14">
        <v>1.58</v>
      </c>
      <c r="D73" s="67">
        <f t="shared" si="10"/>
        <v>-1.2534666666666667</v>
      </c>
      <c r="E73" s="67">
        <v>1.514660191883995</v>
      </c>
      <c r="F73" s="67">
        <f t="shared" si="11"/>
        <v>1.3376552479915553</v>
      </c>
      <c r="G73" s="67">
        <f t="shared" si="12"/>
        <v>0.1770049438924397</v>
      </c>
      <c r="H73" s="67">
        <f t="shared" si="13"/>
        <v>1.3369899681262303</v>
      </c>
      <c r="I73" s="67">
        <f t="shared" si="14"/>
        <v>0.17767022375776476</v>
      </c>
    </row>
    <row r="74" spans="1:20" x14ac:dyDescent="0.35">
      <c r="A74" s="14">
        <v>228</v>
      </c>
      <c r="B74" s="67">
        <v>-0.85799999999999998</v>
      </c>
      <c r="C74" s="14">
        <v>1.64</v>
      </c>
      <c r="D74" s="67">
        <f t="shared" si="10"/>
        <v>-1.4071199999999999</v>
      </c>
      <c r="E74" s="67">
        <v>1.4952565499979817</v>
      </c>
      <c r="F74" s="67">
        <f t="shared" si="11"/>
        <v>1.3902764563964563</v>
      </c>
      <c r="G74" s="67">
        <f t="shared" si="12"/>
        <v>0.10498009360152549</v>
      </c>
      <c r="H74" s="67">
        <f t="shared" si="13"/>
        <v>1.3891435934700542</v>
      </c>
      <c r="I74" s="67">
        <f t="shared" si="14"/>
        <v>0.10611295652792752</v>
      </c>
    </row>
    <row r="75" spans="1:20" x14ac:dyDescent="0.35">
      <c r="A75" s="14">
        <v>229</v>
      </c>
      <c r="B75" s="67">
        <v>-0.89066666666666672</v>
      </c>
      <c r="C75" s="14">
        <v>1.65</v>
      </c>
      <c r="D75" s="67">
        <f t="shared" si="10"/>
        <v>-1.4696</v>
      </c>
      <c r="E75" s="67">
        <v>1.4882499935757827</v>
      </c>
      <c r="F75" s="67">
        <f t="shared" si="11"/>
        <v>1.3990466577972731</v>
      </c>
      <c r="G75" s="67">
        <f t="shared" si="12"/>
        <v>8.9203335778509585E-2</v>
      </c>
      <c r="H75" s="67">
        <f t="shared" si="13"/>
        <v>1.3977030143882672</v>
      </c>
      <c r="I75" s="67">
        <f t="shared" si="14"/>
        <v>9.0546979187515531E-2</v>
      </c>
    </row>
    <row r="76" spans="1:20" x14ac:dyDescent="0.35">
      <c r="A76" s="14">
        <v>230</v>
      </c>
      <c r="B76" s="67">
        <v>-0.94666666666666666</v>
      </c>
      <c r="C76" s="14">
        <v>1.73</v>
      </c>
      <c r="D76" s="67">
        <f t="shared" si="10"/>
        <v>-1.6377333333333333</v>
      </c>
      <c r="E76" s="67">
        <v>1.5913109164778179</v>
      </c>
      <c r="F76" s="67">
        <f t="shared" si="11"/>
        <v>1.469208269003808</v>
      </c>
      <c r="G76" s="67">
        <f t="shared" si="12"/>
        <v>0.1221026474740099</v>
      </c>
      <c r="H76" s="67">
        <f t="shared" si="13"/>
        <v>1.4673735510736432</v>
      </c>
      <c r="I76" s="67">
        <f t="shared" si="14"/>
        <v>0.12393736540417466</v>
      </c>
    </row>
    <row r="77" spans="1:20" x14ac:dyDescent="0.35">
      <c r="A77" s="14">
        <v>231</v>
      </c>
      <c r="B77" s="67">
        <v>-0.96333333333333337</v>
      </c>
      <c r="C77" s="14">
        <v>1.72</v>
      </c>
      <c r="D77" s="67">
        <f t="shared" si="10"/>
        <v>-1.6569333333333334</v>
      </c>
      <c r="E77" s="67">
        <v>1.5448916915620212</v>
      </c>
      <c r="F77" s="67">
        <f t="shared" si="11"/>
        <v>1.4604380676029911</v>
      </c>
      <c r="G77" s="67">
        <f t="shared" si="12"/>
        <v>8.4453623959030111E-2</v>
      </c>
      <c r="H77" s="67">
        <f t="shared" si="13"/>
        <v>1.458519829674088</v>
      </c>
      <c r="I77" s="67">
        <f t="shared" si="14"/>
        <v>8.6371861887933221E-2</v>
      </c>
    </row>
    <row r="78" spans="1:20" x14ac:dyDescent="0.35">
      <c r="A78" s="14">
        <v>232</v>
      </c>
      <c r="B78" s="67">
        <v>-0.98533333333333328</v>
      </c>
      <c r="C78" s="14">
        <v>1.73</v>
      </c>
      <c r="D78" s="67">
        <f t="shared" si="10"/>
        <v>-1.7046266666666665</v>
      </c>
      <c r="E78" s="67">
        <v>1.5385562485920639</v>
      </c>
      <c r="F78" s="67">
        <f t="shared" si="11"/>
        <v>1.469208269003808</v>
      </c>
      <c r="G78" s="67">
        <f t="shared" si="12"/>
        <v>6.9347979588255892E-2</v>
      </c>
      <c r="H78" s="67">
        <f t="shared" si="13"/>
        <v>1.4671325282994194</v>
      </c>
      <c r="I78" s="67">
        <f t="shared" si="14"/>
        <v>7.1423720292644433E-2</v>
      </c>
    </row>
    <row r="79" spans="1:20" x14ac:dyDescent="0.35">
      <c r="A79" s="14">
        <v>233</v>
      </c>
      <c r="B79" s="67">
        <v>-1.04</v>
      </c>
      <c r="C79" s="14">
        <v>1.76</v>
      </c>
      <c r="D79" s="67">
        <f t="shared" si="10"/>
        <v>-1.8304</v>
      </c>
      <c r="E79" s="67">
        <v>1.5672106560044208</v>
      </c>
      <c r="F79" s="67">
        <f t="shared" si="11"/>
        <v>1.4955188732062585</v>
      </c>
      <c r="G79" s="67">
        <f t="shared" si="12"/>
        <v>7.169178279816224E-2</v>
      </c>
      <c r="H79" s="67">
        <f t="shared" si="13"/>
        <v>1.4930329816721137</v>
      </c>
      <c r="I79" s="67">
        <f t="shared" si="14"/>
        <v>7.4177674332307042E-2</v>
      </c>
    </row>
    <row r="80" spans="1:20" x14ac:dyDescent="0.35">
      <c r="A80" s="14">
        <v>234</v>
      </c>
      <c r="B80" s="67">
        <v>-1.0880000000000001</v>
      </c>
      <c r="C80" s="14">
        <v>1.8</v>
      </c>
      <c r="D80" s="67">
        <f t="shared" si="10"/>
        <v>-1.9584000000000001</v>
      </c>
      <c r="E80" s="67">
        <v>1.6327925797272829</v>
      </c>
      <c r="F80" s="67">
        <f t="shared" si="11"/>
        <v>1.5305996788095257</v>
      </c>
      <c r="G80" s="67">
        <f t="shared" si="12"/>
        <v>0.10219290091775712</v>
      </c>
      <c r="H80" s="67">
        <f t="shared" si="13"/>
        <v>1.5277099542123169</v>
      </c>
      <c r="I80" s="67">
        <f t="shared" si="14"/>
        <v>0.10508262551496594</v>
      </c>
    </row>
    <row r="81" spans="1:9" x14ac:dyDescent="0.35">
      <c r="A81" s="14">
        <v>235</v>
      </c>
      <c r="B81" s="67">
        <v>-1.1013333333333335</v>
      </c>
      <c r="C81" s="14">
        <v>1.79</v>
      </c>
      <c r="D81" s="67">
        <f t="shared" si="10"/>
        <v>-1.9713866666666671</v>
      </c>
      <c r="E81" s="67">
        <v>1.5866558667253901</v>
      </c>
      <c r="F81" s="67">
        <f t="shared" si="11"/>
        <v>1.5218294774087091</v>
      </c>
      <c r="G81" s="67">
        <f t="shared" si="12"/>
        <v>6.4826389316680944E-2</v>
      </c>
      <c r="H81" s="67">
        <f t="shared" si="13"/>
        <v>1.5188786200188187</v>
      </c>
      <c r="I81" s="67">
        <f t="shared" si="14"/>
        <v>6.777724670657137E-2</v>
      </c>
    </row>
    <row r="82" spans="1:9" x14ac:dyDescent="0.35">
      <c r="A82" s="14">
        <v>236</v>
      </c>
      <c r="B82" s="67">
        <v>-1.244</v>
      </c>
      <c r="C82" s="14">
        <v>1.79</v>
      </c>
      <c r="D82" s="67">
        <f t="shared" si="10"/>
        <v>-2.2267600000000001</v>
      </c>
      <c r="E82" s="67">
        <v>1.580609723251436</v>
      </c>
      <c r="F82" s="67">
        <f t="shared" si="11"/>
        <v>1.5218294774087091</v>
      </c>
      <c r="G82" s="67">
        <f t="shared" si="12"/>
        <v>5.8780245842726897E-2</v>
      </c>
      <c r="H82" s="67">
        <f t="shared" si="13"/>
        <v>1.5179584866333873</v>
      </c>
      <c r="I82" s="67">
        <f t="shared" si="14"/>
        <v>6.2651236618048722E-2</v>
      </c>
    </row>
    <row r="83" spans="1:9" x14ac:dyDescent="0.35">
      <c r="A83" s="14">
        <v>237</v>
      </c>
      <c r="B83" s="67">
        <v>-1.2606666666666666</v>
      </c>
      <c r="C83" s="14">
        <v>1.79</v>
      </c>
      <c r="D83" s="67">
        <f t="shared" si="10"/>
        <v>-2.2565933333333335</v>
      </c>
      <c r="E83" s="67">
        <v>1.5949095772705475</v>
      </c>
      <c r="F83" s="67">
        <f t="shared" si="11"/>
        <v>1.5218294774087091</v>
      </c>
      <c r="G83" s="67">
        <f t="shared" si="12"/>
        <v>7.3080099861838388E-2</v>
      </c>
      <c r="H83" s="67">
        <f t="shared" si="13"/>
        <v>1.5178509944154632</v>
      </c>
      <c r="I83" s="67">
        <f t="shared" si="14"/>
        <v>7.7058582855084268E-2</v>
      </c>
    </row>
    <row r="84" spans="1:9" x14ac:dyDescent="0.35">
      <c r="A84" s="14">
        <v>238</v>
      </c>
      <c r="B84" s="67">
        <v>-1.292</v>
      </c>
      <c r="C84" s="14">
        <v>1.74</v>
      </c>
      <c r="D84" s="67">
        <f t="shared" si="10"/>
        <v>-2.2480799999999999</v>
      </c>
      <c r="E84" s="67">
        <v>1.5282788617229903</v>
      </c>
      <c r="F84" s="67">
        <f t="shared" si="11"/>
        <v>1.4779784704046248</v>
      </c>
      <c r="G84" s="67">
        <f t="shared" si="12"/>
        <v>5.03003913183655E-2</v>
      </c>
      <c r="H84" s="67">
        <f t="shared" si="13"/>
        <v>1.4739589584792279</v>
      </c>
      <c r="I84" s="67">
        <f t="shared" si="14"/>
        <v>5.4319903243762457E-2</v>
      </c>
    </row>
    <row r="85" spans="1:9" x14ac:dyDescent="0.35">
      <c r="A85" s="14">
        <v>239</v>
      </c>
      <c r="B85" s="67">
        <v>-1.2946666666666666</v>
      </c>
      <c r="C85" s="14">
        <v>1.7</v>
      </c>
      <c r="D85" s="67">
        <f t="shared" si="10"/>
        <v>-2.2009333333333334</v>
      </c>
      <c r="E85" s="67">
        <v>1.5327945526806872</v>
      </c>
      <c r="F85" s="67">
        <f t="shared" si="11"/>
        <v>1.4428976648013574</v>
      </c>
      <c r="G85" s="67">
        <f t="shared" si="12"/>
        <v>8.9896887879329812E-2</v>
      </c>
      <c r="H85" s="67">
        <f t="shared" si="13"/>
        <v>1.4389906640129944</v>
      </c>
      <c r="I85" s="67">
        <f t="shared" si="14"/>
        <v>9.3803888667692847E-2</v>
      </c>
    </row>
    <row r="86" spans="1:9" x14ac:dyDescent="0.35">
      <c r="A86" s="14">
        <v>240</v>
      </c>
      <c r="B86" s="67">
        <v>-1.2993333333333335</v>
      </c>
      <c r="C86" s="14">
        <v>1.69</v>
      </c>
      <c r="D86" s="67">
        <f t="shared" si="10"/>
        <v>-2.1958733333333336</v>
      </c>
      <c r="E86" s="67">
        <v>1.4848503554147932</v>
      </c>
      <c r="F86" s="67">
        <f t="shared" si="11"/>
        <v>1.4341274634005405</v>
      </c>
      <c r="G86" s="67">
        <f t="shared" si="12"/>
        <v>5.0722892014252619E-2</v>
      </c>
      <c r="H86" s="67">
        <f t="shared" si="13"/>
        <v>1.4302243536036126</v>
      </c>
      <c r="I86" s="67">
        <f t="shared" si="14"/>
        <v>5.4626001811180602E-2</v>
      </c>
    </row>
    <row r="87" spans="1:9" x14ac:dyDescent="0.35">
      <c r="A87" s="14">
        <v>241</v>
      </c>
      <c r="B87" s="67">
        <v>-1.2893333333333334</v>
      </c>
      <c r="C87" s="14">
        <v>1.65</v>
      </c>
      <c r="D87" s="67">
        <f t="shared" si="10"/>
        <v>-2.1274000000000002</v>
      </c>
      <c r="E87" s="67">
        <v>1.4093410736183811</v>
      </c>
      <c r="F87" s="67">
        <f t="shared" si="11"/>
        <v>1.3990466577972731</v>
      </c>
      <c r="G87" s="67">
        <f t="shared" si="12"/>
        <v>1.0294415821108016E-2</v>
      </c>
      <c r="H87" s="67">
        <f t="shared" si="13"/>
        <v>1.3953329010603157</v>
      </c>
      <c r="I87" s="67">
        <f t="shared" si="14"/>
        <v>1.4008172558065413E-2</v>
      </c>
    </row>
    <row r="88" spans="1:9" x14ac:dyDescent="0.35">
      <c r="A88" s="14">
        <v>242</v>
      </c>
      <c r="B88" s="67">
        <v>-1.2786666666666666</v>
      </c>
      <c r="C88" s="14">
        <v>1.61</v>
      </c>
      <c r="D88" s="67">
        <f t="shared" si="10"/>
        <v>-2.0586533333333334</v>
      </c>
      <c r="E88" s="67">
        <v>1.3742672610979931</v>
      </c>
      <c r="F88" s="67">
        <f t="shared" si="11"/>
        <v>1.3639658521940059</v>
      </c>
      <c r="G88" s="67">
        <f t="shared" si="12"/>
        <v>1.030140890398723E-2</v>
      </c>
      <c r="H88" s="67">
        <f t="shared" si="13"/>
        <v>1.3604424333619205</v>
      </c>
      <c r="I88" s="67">
        <f t="shared" si="14"/>
        <v>1.3824827736072631E-2</v>
      </c>
    </row>
    <row r="89" spans="1:9" x14ac:dyDescent="0.35">
      <c r="A89" s="14">
        <v>243</v>
      </c>
      <c r="B89" s="67">
        <v>-1.268</v>
      </c>
      <c r="C89" s="14">
        <v>1.55</v>
      </c>
      <c r="D89" s="67">
        <f t="shared" si="10"/>
        <v>-1.9654</v>
      </c>
      <c r="E89" s="67">
        <v>1.3215415044064469</v>
      </c>
      <c r="F89" s="67">
        <f t="shared" si="11"/>
        <v>1.3113446437891048</v>
      </c>
      <c r="G89" s="67">
        <f t="shared" si="12"/>
        <v>1.0196860617342152E-2</v>
      </c>
      <c r="H89" s="67">
        <f t="shared" si="13"/>
        <v>1.3080711813154386</v>
      </c>
      <c r="I89" s="67">
        <f t="shared" si="14"/>
        <v>1.3470323091008263E-2</v>
      </c>
    </row>
    <row r="90" spans="1:9" x14ac:dyDescent="0.35">
      <c r="A90" s="14">
        <v>244</v>
      </c>
      <c r="B90" s="67">
        <v>-1.2506666666666666</v>
      </c>
      <c r="C90" s="14">
        <v>1.46</v>
      </c>
      <c r="D90" s="67">
        <f t="shared" si="10"/>
        <v>-1.8259733333333332</v>
      </c>
      <c r="E90" s="67">
        <v>1.1837057028434159</v>
      </c>
      <c r="F90" s="67">
        <f t="shared" si="11"/>
        <v>1.232412831181753</v>
      </c>
      <c r="G90" s="67">
        <f t="shared" si="12"/>
        <v>-4.8707128338337125E-2</v>
      </c>
      <c r="H90" s="67">
        <f t="shared" si="13"/>
        <v>1.2295126698444154</v>
      </c>
      <c r="I90" s="67">
        <f t="shared" si="14"/>
        <v>-4.580696700099951E-2</v>
      </c>
    </row>
    <row r="91" spans="1:9" x14ac:dyDescent="0.35">
      <c r="A91" s="14">
        <v>245</v>
      </c>
      <c r="B91" s="67">
        <v>-1.232</v>
      </c>
      <c r="C91" s="14">
        <v>1.38</v>
      </c>
      <c r="D91" s="67">
        <f t="shared" si="10"/>
        <v>-1.7001599999999999</v>
      </c>
      <c r="E91" s="67">
        <v>1.182552412716134</v>
      </c>
      <c r="F91" s="67">
        <f t="shared" si="11"/>
        <v>1.1622512199752184</v>
      </c>
      <c r="G91" s="67">
        <f t="shared" si="12"/>
        <v>2.0301192740915575E-2</v>
      </c>
      <c r="H91" s="67">
        <f t="shared" si="13"/>
        <v>1.1596896503435346</v>
      </c>
      <c r="I91" s="67">
        <f t="shared" si="14"/>
        <v>2.2862762372599432E-2</v>
      </c>
    </row>
    <row r="92" spans="1:9" x14ac:dyDescent="0.35">
      <c r="A92" s="14">
        <v>246</v>
      </c>
      <c r="B92" s="67">
        <v>-1.2086666666666666</v>
      </c>
      <c r="C92" s="14">
        <v>1.27</v>
      </c>
      <c r="D92" s="67">
        <f t="shared" si="10"/>
        <v>-1.5350066666666666</v>
      </c>
      <c r="E92" s="67">
        <v>1.0734421657373119</v>
      </c>
      <c r="F92" s="67">
        <f t="shared" si="11"/>
        <v>1.0657790045662332</v>
      </c>
      <c r="G92" s="67">
        <f t="shared" si="12"/>
        <v>7.6631611710786807E-3</v>
      </c>
      <c r="H92" s="67">
        <f t="shared" si="13"/>
        <v>1.0636547502955715</v>
      </c>
      <c r="I92" s="67">
        <f t="shared" si="14"/>
        <v>9.7874154417403325E-3</v>
      </c>
    </row>
    <row r="93" spans="1:9" x14ac:dyDescent="0.35">
      <c r="A93" s="14">
        <v>247</v>
      </c>
      <c r="B93" s="67">
        <v>-1.18</v>
      </c>
      <c r="C93" s="14">
        <v>1.1499999999999999</v>
      </c>
      <c r="D93" s="67">
        <f t="shared" si="10"/>
        <v>-1.3569999999999998</v>
      </c>
      <c r="E93" s="67">
        <v>0.97229440466620565</v>
      </c>
      <c r="F93" s="67">
        <f t="shared" si="11"/>
        <v>0.96053658775643103</v>
      </c>
      <c r="G93" s="67">
        <f t="shared" si="12"/>
        <v>1.1757816909774621E-2</v>
      </c>
      <c r="H93" s="67">
        <f t="shared" si="13"/>
        <v>0.95888161992822718</v>
      </c>
      <c r="I93" s="67">
        <f t="shared" si="14"/>
        <v>1.3412784737978467E-2</v>
      </c>
    </row>
    <row r="94" spans="1:9" x14ac:dyDescent="0.35">
      <c r="A94" s="14">
        <v>248</v>
      </c>
      <c r="B94" s="67">
        <v>-1.1199999999999999</v>
      </c>
      <c r="C94" s="14">
        <v>1.01</v>
      </c>
      <c r="D94" s="67">
        <f t="shared" si="10"/>
        <v>-1.1312</v>
      </c>
      <c r="E94" s="67">
        <v>0.84484483184764714</v>
      </c>
      <c r="F94" s="67">
        <f t="shared" si="11"/>
        <v>0.83775376814499536</v>
      </c>
      <c r="G94" s="67">
        <f t="shared" si="12"/>
        <v>7.0910637026517787E-3</v>
      </c>
      <c r="H94" s="67">
        <f t="shared" si="13"/>
        <v>0.83671160919429555</v>
      </c>
      <c r="I94" s="67">
        <f t="shared" si="14"/>
        <v>8.1332226533515906E-3</v>
      </c>
    </row>
    <row r="95" spans="1:9" x14ac:dyDescent="0.35">
      <c r="A95" s="14">
        <v>249</v>
      </c>
      <c r="B95" s="67">
        <v>-1.08</v>
      </c>
      <c r="C95" s="14">
        <v>0.84</v>
      </c>
      <c r="D95" s="67">
        <f t="shared" si="10"/>
        <v>-0.90720000000000001</v>
      </c>
      <c r="E95" s="67">
        <v>0.69116592124778276</v>
      </c>
      <c r="F95" s="67">
        <f t="shared" si="11"/>
        <v>0.68866034433110901</v>
      </c>
      <c r="G95" s="67">
        <f t="shared" si="12"/>
        <v>2.5055769166737463E-3</v>
      </c>
      <c r="H95" s="67">
        <f t="shared" si="13"/>
        <v>0.68818148674527901</v>
      </c>
      <c r="I95" s="67">
        <f t="shared" si="14"/>
        <v>2.9844345025037411E-3</v>
      </c>
    </row>
    <row r="96" spans="1:9" x14ac:dyDescent="0.35">
      <c r="A96" s="14">
        <v>250</v>
      </c>
      <c r="B96" s="67">
        <v>-1.04</v>
      </c>
      <c r="C96" s="14">
        <v>0.6</v>
      </c>
      <c r="D96" s="67">
        <f t="shared" si="10"/>
        <v>-0.624</v>
      </c>
      <c r="E96" s="67">
        <v>0.51905477205731509</v>
      </c>
      <c r="F96" s="67">
        <f t="shared" si="11"/>
        <v>0.47817551071150477</v>
      </c>
      <c r="G96" s="67">
        <f t="shared" si="12"/>
        <v>4.0879261345810325E-2</v>
      </c>
      <c r="H96" s="67">
        <f t="shared" si="13"/>
        <v>0.47837287293703312</v>
      </c>
      <c r="I96" s="67">
        <f t="shared" si="14"/>
        <v>4.0681899120281972E-2</v>
      </c>
    </row>
    <row r="97" spans="1:9" x14ac:dyDescent="0.35">
      <c r="A97" s="14">
        <v>251</v>
      </c>
      <c r="B97" s="67">
        <v>-0.99</v>
      </c>
      <c r="C97" s="14">
        <v>0.44</v>
      </c>
      <c r="D97" s="67">
        <f t="shared" si="10"/>
        <v>-0.43559999999999999</v>
      </c>
      <c r="E97" s="67">
        <v>0.34971312301463892</v>
      </c>
      <c r="F97" s="67">
        <f t="shared" si="11"/>
        <v>0.33785228829843533</v>
      </c>
      <c r="G97" s="67">
        <f t="shared" si="12"/>
        <v>1.1860834716203583E-2</v>
      </c>
      <c r="H97" s="67">
        <f t="shared" si="13"/>
        <v>0.33849902249509434</v>
      </c>
      <c r="I97" s="67">
        <f t="shared" si="14"/>
        <v>1.1214100519544579E-2</v>
      </c>
    </row>
    <row r="98" spans="1:9" x14ac:dyDescent="0.35">
      <c r="A98" s="14">
        <v>252</v>
      </c>
      <c r="B98" s="67">
        <v>-0.95000000000000007</v>
      </c>
      <c r="C98" s="14">
        <v>0.23</v>
      </c>
      <c r="D98" s="67">
        <f t="shared" si="10"/>
        <v>-0.21850000000000003</v>
      </c>
      <c r="E98" s="67">
        <v>0.1525466306885806</v>
      </c>
      <c r="F98" s="67">
        <f t="shared" si="11"/>
        <v>0.15367805888128161</v>
      </c>
      <c r="G98" s="67">
        <f t="shared" si="12"/>
        <v>-1.1314281927010117E-3</v>
      </c>
      <c r="H98" s="67">
        <f t="shared" si="13"/>
        <v>0.15480587051599848</v>
      </c>
      <c r="I98" s="67">
        <f t="shared" si="14"/>
        <v>-2.2592398274178804E-3</v>
      </c>
    </row>
    <row r="99" spans="1:9" x14ac:dyDescent="0.35">
      <c r="A99" s="14">
        <v>253</v>
      </c>
      <c r="B99" s="67">
        <v>-0.92</v>
      </c>
      <c r="C99" s="14">
        <v>0.03</v>
      </c>
      <c r="D99" s="67">
        <f t="shared" si="10"/>
        <v>-2.76E-2</v>
      </c>
      <c r="E99" s="67">
        <v>-5.4969356763206426E-2</v>
      </c>
      <c r="F99" s="67">
        <f t="shared" si="11"/>
        <v>-2.172596913505526E-2</v>
      </c>
      <c r="G99" s="67">
        <f t="shared" si="12"/>
        <v>-3.3243387628151169E-2</v>
      </c>
      <c r="H99" s="67">
        <f t="shared" si="13"/>
        <v>-2.0197140399645739E-2</v>
      </c>
      <c r="I99" s="67">
        <f t="shared" si="14"/>
        <v>-3.477221636356069E-2</v>
      </c>
    </row>
    <row r="100" spans="1:9" x14ac:dyDescent="0.35">
      <c r="A100" s="14">
        <v>254</v>
      </c>
      <c r="B100" s="67">
        <v>-0.88466666666666671</v>
      </c>
      <c r="C100" s="14">
        <v>-0.25</v>
      </c>
      <c r="D100" s="67">
        <f t="shared" si="10"/>
        <v>0.22116666666666668</v>
      </c>
      <c r="E100" s="67">
        <v>-0.21239870435223465</v>
      </c>
      <c r="F100" s="67">
        <f t="shared" si="11"/>
        <v>-0.26729160835792687</v>
      </c>
      <c r="G100" s="67">
        <f t="shared" si="12"/>
        <v>5.4892904005692217E-2</v>
      </c>
      <c r="H100" s="67">
        <f t="shared" si="13"/>
        <v>-0.26526798884635694</v>
      </c>
      <c r="I100" s="67">
        <f t="shared" si="14"/>
        <v>5.2869284494122287E-2</v>
      </c>
    </row>
    <row r="101" spans="1:9" x14ac:dyDescent="0.35">
      <c r="A101" s="14">
        <v>255</v>
      </c>
      <c r="B101" s="67">
        <v>-0.8686666666666667</v>
      </c>
      <c r="C101" s="14">
        <v>-0.45</v>
      </c>
      <c r="D101" s="67">
        <f t="shared" si="10"/>
        <v>0.39090000000000003</v>
      </c>
      <c r="E101" s="67">
        <v>-0.3906041721309414</v>
      </c>
      <c r="F101" s="67">
        <f t="shared" si="11"/>
        <v>-0.44269563637426368</v>
      </c>
      <c r="G101" s="67">
        <f t="shared" si="12"/>
        <v>5.2091464243322283E-2</v>
      </c>
      <c r="H101" s="67">
        <f t="shared" si="13"/>
        <v>-0.44034726519036083</v>
      </c>
      <c r="I101" s="67">
        <f t="shared" si="14"/>
        <v>4.974309305941943E-2</v>
      </c>
    </row>
    <row r="102" spans="1:9" x14ac:dyDescent="0.35">
      <c r="A102" s="14">
        <v>256</v>
      </c>
      <c r="B102" s="67">
        <v>-0.84733333333333338</v>
      </c>
      <c r="C102" s="14">
        <v>-0.66</v>
      </c>
      <c r="D102" s="67">
        <f t="shared" si="10"/>
        <v>0.55924000000000007</v>
      </c>
      <c r="E102" s="67">
        <v>-0.57263711703123243</v>
      </c>
      <c r="F102" s="67">
        <f t="shared" si="11"/>
        <v>-0.62686986579141746</v>
      </c>
      <c r="G102" s="67">
        <f t="shared" si="12"/>
        <v>5.4232748760185023E-2</v>
      </c>
      <c r="H102" s="67">
        <f t="shared" si="13"/>
        <v>-0.62421610389166848</v>
      </c>
      <c r="I102" s="67">
        <f t="shared" si="14"/>
        <v>5.1578986860436049E-2</v>
      </c>
    </row>
    <row r="103" spans="1:9" x14ac:dyDescent="0.35">
      <c r="A103" s="14">
        <v>257</v>
      </c>
      <c r="B103" s="67">
        <v>-0.81533333333333335</v>
      </c>
      <c r="C103" s="14">
        <v>-0.96</v>
      </c>
      <c r="D103" s="67">
        <f t="shared" si="10"/>
        <v>0.78271999999999997</v>
      </c>
      <c r="E103" s="67">
        <v>-0.79671342434940173</v>
      </c>
      <c r="F103" s="67">
        <f t="shared" si="11"/>
        <v>-0.88997590781592262</v>
      </c>
      <c r="G103" s="67">
        <f t="shared" si="12"/>
        <v>9.3262483466520885E-2</v>
      </c>
      <c r="H103" s="67">
        <f t="shared" si="13"/>
        <v>-0.88694714660281837</v>
      </c>
      <c r="I103" s="67">
        <f t="shared" si="14"/>
        <v>9.0233722253416637E-2</v>
      </c>
    </row>
    <row r="104" spans="1:9" x14ac:dyDescent="0.35">
      <c r="A104" s="14">
        <v>258</v>
      </c>
      <c r="B104" s="67">
        <v>-0.79400000000000004</v>
      </c>
      <c r="C104" s="14">
        <v>-1.06</v>
      </c>
      <c r="D104" s="67">
        <f t="shared" ref="D104:D135" si="15">B104*C104</f>
        <v>0.84164000000000005</v>
      </c>
      <c r="E104" s="67">
        <v>-0.90021026126620629</v>
      </c>
      <c r="F104" s="67">
        <f t="shared" ref="F104:F135" si="16">C104*$M$23+$M$22</f>
        <v>-0.97767792182409119</v>
      </c>
      <c r="G104" s="67">
        <f t="shared" ref="G104:G135" si="17">E104-F104</f>
        <v>7.7467660557884899E-2</v>
      </c>
      <c r="H104" s="67">
        <f t="shared" ref="H104:H135" si="18">C104*$M$43+D104*$M$44+$M$42</f>
        <v>-0.97458027297865524</v>
      </c>
      <c r="I104" s="67">
        <f t="shared" ref="I104:I135" si="19">E104-H104</f>
        <v>7.4370011712448947E-2</v>
      </c>
    </row>
    <row r="105" spans="1:9" x14ac:dyDescent="0.35">
      <c r="A105" s="14">
        <v>259</v>
      </c>
      <c r="B105" s="67">
        <v>-0.746</v>
      </c>
      <c r="C105" s="14">
        <v>-1.1200000000000001</v>
      </c>
      <c r="D105" s="67">
        <f t="shared" si="15"/>
        <v>0.83552000000000004</v>
      </c>
      <c r="E105" s="67">
        <v>-1.0104989605449497</v>
      </c>
      <c r="F105" s="67">
        <f t="shared" si="16"/>
        <v>-1.0302991302289923</v>
      </c>
      <c r="G105" s="67">
        <f t="shared" si="17"/>
        <v>1.9800169684042634E-2</v>
      </c>
      <c r="H105" s="67">
        <f t="shared" si="18"/>
        <v>-1.0273095761984061</v>
      </c>
      <c r="I105" s="67">
        <f t="shared" si="19"/>
        <v>1.6810615653456429E-2</v>
      </c>
    </row>
    <row r="106" spans="1:9" x14ac:dyDescent="0.35">
      <c r="A106" s="14">
        <v>260</v>
      </c>
      <c r="B106" s="67">
        <v>-0.72199999999999998</v>
      </c>
      <c r="C106" s="14">
        <v>-1.27</v>
      </c>
      <c r="D106" s="67">
        <f t="shared" si="15"/>
        <v>0.91693999999999998</v>
      </c>
      <c r="E106" s="67">
        <v>-1.0375432103723428</v>
      </c>
      <c r="F106" s="67">
        <f t="shared" si="16"/>
        <v>-1.161852151241245</v>
      </c>
      <c r="G106" s="67">
        <f t="shared" si="17"/>
        <v>0.12430894086890221</v>
      </c>
      <c r="H106" s="67">
        <f t="shared" si="18"/>
        <v>-1.1587843432762424</v>
      </c>
      <c r="I106" s="67">
        <f t="shared" si="19"/>
        <v>0.1212411329038996</v>
      </c>
    </row>
    <row r="107" spans="1:9" x14ac:dyDescent="0.35">
      <c r="A107" s="14">
        <v>261</v>
      </c>
      <c r="B107" s="67">
        <v>-0.69799999999999995</v>
      </c>
      <c r="C107" s="14">
        <v>-1.35</v>
      </c>
      <c r="D107" s="67">
        <f t="shared" si="15"/>
        <v>0.94230000000000003</v>
      </c>
      <c r="E107" s="67">
        <v>-1.1783513703406352</v>
      </c>
      <c r="F107" s="67">
        <f t="shared" si="16"/>
        <v>-1.2320137624477798</v>
      </c>
      <c r="G107" s="67">
        <f t="shared" si="17"/>
        <v>5.366239210714463E-2</v>
      </c>
      <c r="H107" s="67">
        <f t="shared" si="18"/>
        <v>-1.228969305288784</v>
      </c>
      <c r="I107" s="67">
        <f t="shared" si="19"/>
        <v>5.0617934948148813E-2</v>
      </c>
    </row>
    <row r="108" spans="1:9" x14ac:dyDescent="0.35">
      <c r="A108" s="14">
        <v>262</v>
      </c>
      <c r="B108" s="67">
        <v>-0.66799999999999993</v>
      </c>
      <c r="C108" s="14">
        <v>-1.39</v>
      </c>
      <c r="D108" s="67">
        <f t="shared" si="15"/>
        <v>0.92851999999999979</v>
      </c>
      <c r="E108" s="67">
        <v>-1.1696460525491568</v>
      </c>
      <c r="F108" s="67">
        <f t="shared" si="16"/>
        <v>-1.267094568051047</v>
      </c>
      <c r="G108" s="67">
        <f t="shared" si="17"/>
        <v>9.7448515501890265E-2</v>
      </c>
      <c r="H108" s="67">
        <f t="shared" si="18"/>
        <v>-1.2641571240856559</v>
      </c>
      <c r="I108" s="67">
        <f t="shared" si="19"/>
        <v>9.451107153649918E-2</v>
      </c>
    </row>
    <row r="109" spans="1:9" x14ac:dyDescent="0.35">
      <c r="A109" s="14">
        <v>263</v>
      </c>
      <c r="B109" s="67">
        <v>-0.6386666666666666</v>
      </c>
      <c r="C109" s="14">
        <v>-1.49</v>
      </c>
      <c r="D109" s="67">
        <f t="shared" si="15"/>
        <v>0.9516133333333332</v>
      </c>
      <c r="E109" s="67">
        <v>-1.2008578491274868</v>
      </c>
      <c r="F109" s="67">
        <f t="shared" si="16"/>
        <v>-1.3547965820592154</v>
      </c>
      <c r="G109" s="67">
        <f t="shared" si="17"/>
        <v>0.15393873293172855</v>
      </c>
      <c r="H109" s="67">
        <f t="shared" si="18"/>
        <v>-1.3519193372054314</v>
      </c>
      <c r="I109" s="67">
        <f t="shared" si="19"/>
        <v>0.15106148807794462</v>
      </c>
    </row>
    <row r="110" spans="1:9" x14ac:dyDescent="0.35">
      <c r="A110" s="14">
        <v>264</v>
      </c>
      <c r="B110" s="67">
        <v>-0.61666666666666659</v>
      </c>
      <c r="C110" s="14">
        <v>-1.4</v>
      </c>
      <c r="D110" s="67">
        <f t="shared" si="15"/>
        <v>0.86333333333333317</v>
      </c>
      <c r="E110" s="67">
        <v>-1.2517066094546163</v>
      </c>
      <c r="F110" s="67">
        <f t="shared" si="16"/>
        <v>-1.2758647694518639</v>
      </c>
      <c r="G110" s="67">
        <f t="shared" si="17"/>
        <v>2.4158159997247575E-2</v>
      </c>
      <c r="H110" s="67">
        <f t="shared" si="18"/>
        <v>-1.2731765396347625</v>
      </c>
      <c r="I110" s="67">
        <f t="shared" si="19"/>
        <v>2.1469930180146202E-2</v>
      </c>
    </row>
    <row r="111" spans="1:9" x14ac:dyDescent="0.35">
      <c r="A111" s="14">
        <v>265</v>
      </c>
      <c r="B111" s="67">
        <v>-0.58733333333333326</v>
      </c>
      <c r="C111" s="14">
        <v>-1.47</v>
      </c>
      <c r="D111" s="67">
        <f t="shared" si="15"/>
        <v>0.86337999999999993</v>
      </c>
      <c r="E111" s="67">
        <v>-1.2711046875786194</v>
      </c>
      <c r="F111" s="67">
        <f t="shared" si="16"/>
        <v>-1.3372561792575817</v>
      </c>
      <c r="G111" s="67">
        <f t="shared" si="17"/>
        <v>6.6151491678962282E-2</v>
      </c>
      <c r="H111" s="67">
        <f t="shared" si="18"/>
        <v>-1.3346681658430739</v>
      </c>
      <c r="I111" s="67">
        <f t="shared" si="19"/>
        <v>6.356347826445452E-2</v>
      </c>
    </row>
    <row r="112" spans="1:9" x14ac:dyDescent="0.35">
      <c r="A112" s="14">
        <v>266</v>
      </c>
      <c r="B112" s="67">
        <v>-0.54666666666666663</v>
      </c>
      <c r="C112" s="14">
        <v>-1.48</v>
      </c>
      <c r="D112" s="67">
        <f t="shared" si="15"/>
        <v>0.8090666666666666</v>
      </c>
      <c r="E112" s="67">
        <v>-1.3310919189948427</v>
      </c>
      <c r="F112" s="67">
        <f t="shared" si="16"/>
        <v>-1.3460263806583985</v>
      </c>
      <c r="G112" s="67">
        <f t="shared" si="17"/>
        <v>1.4934461663555831E-2</v>
      </c>
      <c r="H112" s="67">
        <f t="shared" si="18"/>
        <v>-1.3436484037815806</v>
      </c>
      <c r="I112" s="67">
        <f t="shared" si="19"/>
        <v>1.2556484786737876E-2</v>
      </c>
    </row>
    <row r="113" spans="1:9" x14ac:dyDescent="0.35">
      <c r="A113" s="14">
        <v>267</v>
      </c>
      <c r="B113" s="67">
        <v>-0.51333333333333331</v>
      </c>
      <c r="C113" s="14">
        <v>-1.54</v>
      </c>
      <c r="D113" s="67">
        <f t="shared" si="15"/>
        <v>0.79053333333333331</v>
      </c>
      <c r="E113" s="67">
        <v>-1.3401188395425332</v>
      </c>
      <c r="F113" s="67">
        <f t="shared" si="16"/>
        <v>-1.3986475890632997</v>
      </c>
      <c r="G113" s="67">
        <f t="shared" si="17"/>
        <v>5.8528749520766477E-2</v>
      </c>
      <c r="H113" s="67">
        <f t="shared" si="18"/>
        <v>-1.3964224333722308</v>
      </c>
      <c r="I113" s="67">
        <f t="shared" si="19"/>
        <v>5.6303593829697629E-2</v>
      </c>
    </row>
    <row r="114" spans="1:9" x14ac:dyDescent="0.35">
      <c r="A114" s="14">
        <v>268</v>
      </c>
      <c r="B114" s="67">
        <v>-0.48666666666666664</v>
      </c>
      <c r="C114" s="14">
        <v>-1.59</v>
      </c>
      <c r="D114" s="67">
        <f t="shared" si="15"/>
        <v>0.77380000000000004</v>
      </c>
      <c r="E114" s="67">
        <v>-1.423030049554082</v>
      </c>
      <c r="F114" s="67">
        <f t="shared" si="16"/>
        <v>-1.442498596067384</v>
      </c>
      <c r="G114" s="67">
        <f t="shared" si="17"/>
        <v>1.9468546513301987E-2</v>
      </c>
      <c r="H114" s="67">
        <f t="shared" si="18"/>
        <v>-1.4404054353485283</v>
      </c>
      <c r="I114" s="67">
        <f t="shared" si="19"/>
        <v>1.7375385794446307E-2</v>
      </c>
    </row>
    <row r="115" spans="1:9" x14ac:dyDescent="0.35">
      <c r="A115" s="14">
        <v>269</v>
      </c>
      <c r="B115" s="67">
        <v>-0.46799999999999997</v>
      </c>
      <c r="C115" s="14">
        <v>-1.64</v>
      </c>
      <c r="D115" s="67">
        <f t="shared" si="15"/>
        <v>0.76751999999999987</v>
      </c>
      <c r="E115" s="67">
        <v>-1.4715857889615998</v>
      </c>
      <c r="F115" s="67">
        <f t="shared" si="16"/>
        <v>-1.486349603071468</v>
      </c>
      <c r="G115" s="67">
        <f t="shared" si="17"/>
        <v>1.4763814109868267E-2</v>
      </c>
      <c r="H115" s="67">
        <f t="shared" si="18"/>
        <v>-1.4843507730124894</v>
      </c>
      <c r="I115" s="67">
        <f t="shared" si="19"/>
        <v>1.2764984050889661E-2</v>
      </c>
    </row>
    <row r="116" spans="1:9" x14ac:dyDescent="0.35">
      <c r="A116" s="14">
        <v>270</v>
      </c>
      <c r="B116" s="67">
        <v>-0.45199999999999996</v>
      </c>
      <c r="C116" s="14">
        <v>-1.66</v>
      </c>
      <c r="D116" s="67">
        <f t="shared" si="15"/>
        <v>0.75031999999999988</v>
      </c>
      <c r="E116" s="67">
        <v>-1.4541781806878695</v>
      </c>
      <c r="F116" s="67">
        <f t="shared" si="16"/>
        <v>-1.5038900058731017</v>
      </c>
      <c r="G116" s="67">
        <f t="shared" si="17"/>
        <v>4.9711825185232206E-2</v>
      </c>
      <c r="H116" s="67">
        <f t="shared" si="18"/>
        <v>-1.5019818302802037</v>
      </c>
      <c r="I116" s="67">
        <f t="shared" si="19"/>
        <v>4.7803649592334185E-2</v>
      </c>
    </row>
    <row r="117" spans="1:9" x14ac:dyDescent="0.35">
      <c r="A117" s="14">
        <v>271</v>
      </c>
      <c r="B117" s="67">
        <v>-0.436</v>
      </c>
      <c r="C117" s="14">
        <v>-1.65</v>
      </c>
      <c r="D117" s="67">
        <f t="shared" si="15"/>
        <v>0.71939999999999993</v>
      </c>
      <c r="E117" s="67">
        <v>-1.4721907968268682</v>
      </c>
      <c r="F117" s="67">
        <f t="shared" si="16"/>
        <v>-1.4951198044722849</v>
      </c>
      <c r="G117" s="67">
        <f t="shared" si="17"/>
        <v>2.2929007645416721E-2</v>
      </c>
      <c r="H117" s="67">
        <f t="shared" si="18"/>
        <v>-1.4933086958067612</v>
      </c>
      <c r="I117" s="67">
        <f t="shared" si="19"/>
        <v>2.1117898979893024E-2</v>
      </c>
    </row>
    <row r="118" spans="1:9" x14ac:dyDescent="0.35">
      <c r="A118" s="14">
        <v>272</v>
      </c>
      <c r="B118" s="67">
        <v>-0.42</v>
      </c>
      <c r="C118" s="14">
        <v>-1.73</v>
      </c>
      <c r="D118" s="67">
        <f t="shared" si="15"/>
        <v>0.72659999999999991</v>
      </c>
      <c r="E118" s="67">
        <v>-1.5750512460524393</v>
      </c>
      <c r="F118" s="67">
        <f t="shared" si="16"/>
        <v>-1.5652814156788197</v>
      </c>
      <c r="G118" s="67">
        <f t="shared" si="17"/>
        <v>-9.7698303736195591E-3</v>
      </c>
      <c r="H118" s="67">
        <f t="shared" si="18"/>
        <v>-1.5635590899537439</v>
      </c>
      <c r="I118" s="67">
        <f t="shared" si="19"/>
        <v>-1.1492156098695361E-2</v>
      </c>
    </row>
    <row r="119" spans="1:9" x14ac:dyDescent="0.35">
      <c r="A119" s="14">
        <v>273</v>
      </c>
      <c r="B119" s="67">
        <v>-0.40399999999999997</v>
      </c>
      <c r="C119" s="14">
        <v>-1.73</v>
      </c>
      <c r="D119" s="67">
        <f t="shared" si="15"/>
        <v>0.69891999999999999</v>
      </c>
      <c r="E119" s="67">
        <v>-1.5405581595910656</v>
      </c>
      <c r="F119" s="67">
        <f t="shared" si="16"/>
        <v>-1.5652814156788197</v>
      </c>
      <c r="G119" s="67">
        <f t="shared" si="17"/>
        <v>2.4723256087754164E-2</v>
      </c>
      <c r="H119" s="67">
        <f t="shared" si="18"/>
        <v>-1.5636588235154918</v>
      </c>
      <c r="I119" s="67">
        <f t="shared" si="19"/>
        <v>2.3100663924426224E-2</v>
      </c>
    </row>
    <row r="120" spans="1:9" x14ac:dyDescent="0.35">
      <c r="A120" s="14">
        <v>274</v>
      </c>
      <c r="B120" s="67">
        <v>-0.35333333333333333</v>
      </c>
      <c r="C120" s="14">
        <v>-1.88</v>
      </c>
      <c r="D120" s="67">
        <f t="shared" si="15"/>
        <v>0.66426666666666667</v>
      </c>
      <c r="E120" s="67">
        <v>-1.588813435757584</v>
      </c>
      <c r="F120" s="67">
        <f t="shared" si="16"/>
        <v>-1.6968344366910721</v>
      </c>
      <c r="G120" s="67">
        <f t="shared" si="17"/>
        <v>0.1080210009334881</v>
      </c>
      <c r="H120" s="67">
        <f t="shared" si="18"/>
        <v>-1.6955518133880274</v>
      </c>
      <c r="I120" s="67">
        <f t="shared" si="19"/>
        <v>0.10673837763044336</v>
      </c>
    </row>
    <row r="121" spans="1:9" x14ac:dyDescent="0.35">
      <c r="A121" s="14">
        <v>275</v>
      </c>
      <c r="B121" s="67">
        <v>-0.33666666666666667</v>
      </c>
      <c r="C121" s="14">
        <v>-1.86</v>
      </c>
      <c r="D121" s="67">
        <f t="shared" si="15"/>
        <v>0.62620000000000009</v>
      </c>
      <c r="E121" s="67">
        <v>-1.698812918997</v>
      </c>
      <c r="F121" s="67">
        <f t="shared" si="16"/>
        <v>-1.6792940338894387</v>
      </c>
      <c r="G121" s="67">
        <f t="shared" si="17"/>
        <v>-1.951888510756139E-2</v>
      </c>
      <c r="H121" s="67">
        <f t="shared" si="18"/>
        <v>-1.6781198869553058</v>
      </c>
      <c r="I121" s="67">
        <f t="shared" si="19"/>
        <v>-2.0693032041694259E-2</v>
      </c>
    </row>
    <row r="122" spans="1:9" x14ac:dyDescent="0.35">
      <c r="A122" s="14">
        <v>276</v>
      </c>
      <c r="B122" s="67">
        <v>-0.32</v>
      </c>
      <c r="C122" s="14">
        <v>-1.88</v>
      </c>
      <c r="D122" s="67">
        <f t="shared" si="15"/>
        <v>0.60160000000000002</v>
      </c>
      <c r="E122" s="67">
        <v>-1.5889428406350143</v>
      </c>
      <c r="F122" s="67">
        <f t="shared" si="16"/>
        <v>-1.6968344366910721</v>
      </c>
      <c r="G122" s="67">
        <f t="shared" si="17"/>
        <v>0.1078915960560578</v>
      </c>
      <c r="H122" s="67">
        <f t="shared" si="18"/>
        <v>-1.6957776070971866</v>
      </c>
      <c r="I122" s="67">
        <f t="shared" si="19"/>
        <v>0.10683476646217227</v>
      </c>
    </row>
    <row r="123" spans="1:9" x14ac:dyDescent="0.35">
      <c r="A123" s="14">
        <v>277</v>
      </c>
      <c r="B123" s="67">
        <v>-0.30333333333333334</v>
      </c>
      <c r="C123" s="14">
        <v>-1.97</v>
      </c>
      <c r="D123" s="67">
        <f t="shared" si="15"/>
        <v>0.59756666666666669</v>
      </c>
      <c r="E123" s="67">
        <v>-1.7573306514251972</v>
      </c>
      <c r="F123" s="67">
        <f t="shared" si="16"/>
        <v>-1.7757662492984239</v>
      </c>
      <c r="G123" s="67">
        <f t="shared" si="17"/>
        <v>1.8435597873226683E-2</v>
      </c>
      <c r="H123" s="67">
        <f t="shared" si="18"/>
        <v>-1.7748530180179329</v>
      </c>
      <c r="I123" s="67">
        <f t="shared" si="19"/>
        <v>1.7522366592735761E-2</v>
      </c>
    </row>
    <row r="124" spans="1:9" x14ac:dyDescent="0.35">
      <c r="A124" s="14">
        <v>278</v>
      </c>
      <c r="B124" s="67">
        <v>-0.28666666666666668</v>
      </c>
      <c r="C124" s="14">
        <v>-1.9</v>
      </c>
      <c r="D124" s="67">
        <f t="shared" si="15"/>
        <v>0.54466666666666663</v>
      </c>
      <c r="E124" s="67">
        <v>-1.7693467647861183</v>
      </c>
      <c r="F124" s="67">
        <f t="shared" si="16"/>
        <v>-1.7143748394927059</v>
      </c>
      <c r="G124" s="67">
        <f t="shared" si="17"/>
        <v>-5.4971925293412438E-2</v>
      </c>
      <c r="H124" s="67">
        <f t="shared" si="18"/>
        <v>-1.7135518271847505</v>
      </c>
      <c r="I124" s="67">
        <f t="shared" si="19"/>
        <v>-5.5794937601367778E-2</v>
      </c>
    </row>
    <row r="125" spans="1:9" x14ac:dyDescent="0.35">
      <c r="A125" s="14">
        <v>279</v>
      </c>
      <c r="B125" s="67">
        <v>-0.27333333333333332</v>
      </c>
      <c r="C125" s="14">
        <v>-1.97</v>
      </c>
      <c r="D125" s="67">
        <f t="shared" si="15"/>
        <v>0.53846666666666665</v>
      </c>
      <c r="E125" s="67">
        <v>-1.8136375641917193</v>
      </c>
      <c r="F125" s="67">
        <f t="shared" si="16"/>
        <v>-1.7757662492984239</v>
      </c>
      <c r="G125" s="67">
        <f t="shared" si="17"/>
        <v>-3.7871314893295427E-2</v>
      </c>
      <c r="H125" s="67">
        <f t="shared" si="18"/>
        <v>-1.7750659607021559</v>
      </c>
      <c r="I125" s="67">
        <f t="shared" si="19"/>
        <v>-3.8571603489563344E-2</v>
      </c>
    </row>
    <row r="126" spans="1:9" x14ac:dyDescent="0.35">
      <c r="A126" s="14">
        <v>280</v>
      </c>
      <c r="B126" s="67">
        <v>-3.3333333333333331E-3</v>
      </c>
      <c r="C126" s="14">
        <v>-1.97</v>
      </c>
      <c r="D126" s="67">
        <f t="shared" si="15"/>
        <v>6.566666666666666E-3</v>
      </c>
      <c r="E126" s="67">
        <v>-1.842353821752535</v>
      </c>
      <c r="F126" s="67">
        <f t="shared" si="16"/>
        <v>-1.7757662492984239</v>
      </c>
      <c r="G126" s="67">
        <f t="shared" si="17"/>
        <v>-6.6587572454111177E-2</v>
      </c>
      <c r="H126" s="67">
        <f t="shared" si="18"/>
        <v>-1.7769824448601634</v>
      </c>
      <c r="I126" s="67">
        <f t="shared" si="19"/>
        <v>-6.5371376892371602E-2</v>
      </c>
    </row>
    <row r="127" spans="1:9" x14ac:dyDescent="0.35">
      <c r="A127" s="14">
        <v>281</v>
      </c>
      <c r="B127" s="67">
        <v>1.3333333333333334E-2</v>
      </c>
      <c r="C127" s="14">
        <v>-2.02</v>
      </c>
      <c r="D127" s="67">
        <f t="shared" si="15"/>
        <v>-2.6933333333333337E-2</v>
      </c>
      <c r="E127" s="67">
        <v>-1.8607684760277572</v>
      </c>
      <c r="F127" s="67">
        <f t="shared" si="16"/>
        <v>-1.8196172563025081</v>
      </c>
      <c r="G127" s="67">
        <f t="shared" si="17"/>
        <v>-4.1151219725249044E-2</v>
      </c>
      <c r="H127" s="67">
        <f t="shared" si="18"/>
        <v>-1.8210258586639649</v>
      </c>
      <c r="I127" s="67">
        <f t="shared" si="19"/>
        <v>-3.9742617363792254E-2</v>
      </c>
    </row>
    <row r="128" spans="1:9" x14ac:dyDescent="0.35">
      <c r="A128" s="14">
        <v>282</v>
      </c>
      <c r="B128" s="67">
        <v>5.8666666666666673E-2</v>
      </c>
      <c r="C128" s="14">
        <v>-1.9</v>
      </c>
      <c r="D128" s="67">
        <f t="shared" si="15"/>
        <v>-0.11146666666666667</v>
      </c>
      <c r="E128" s="67">
        <v>-1.8457117203804509</v>
      </c>
      <c r="F128" s="67">
        <f t="shared" si="16"/>
        <v>-1.7143748394927059</v>
      </c>
      <c r="G128" s="67">
        <f t="shared" si="17"/>
        <v>-0.13133688088774509</v>
      </c>
      <c r="H128" s="67">
        <f t="shared" si="18"/>
        <v>-1.7159159353608626</v>
      </c>
      <c r="I128" s="67">
        <f t="shared" si="19"/>
        <v>-0.12979578501958833</v>
      </c>
    </row>
    <row r="129" spans="1:9" x14ac:dyDescent="0.35">
      <c r="A129" s="14">
        <v>283</v>
      </c>
      <c r="B129" s="67">
        <v>6.933333333333333E-2</v>
      </c>
      <c r="C129" s="14">
        <v>-1.96</v>
      </c>
      <c r="D129" s="67">
        <f t="shared" si="15"/>
        <v>-0.13589333333333334</v>
      </c>
      <c r="E129" s="67">
        <v>-1.800176155376757</v>
      </c>
      <c r="F129" s="67">
        <f t="shared" si="16"/>
        <v>-1.766996047897607</v>
      </c>
      <c r="G129" s="67">
        <f t="shared" si="17"/>
        <v>-3.3180107479150012E-2</v>
      </c>
      <c r="H129" s="67">
        <f t="shared" si="18"/>
        <v>-1.768711199168417</v>
      </c>
      <c r="I129" s="67">
        <f t="shared" si="19"/>
        <v>-3.146495620834E-2</v>
      </c>
    </row>
    <row r="130" spans="1:9" x14ac:dyDescent="0.35">
      <c r="A130" s="14">
        <v>284</v>
      </c>
      <c r="B130" s="67">
        <v>8.0666666666666664E-2</v>
      </c>
      <c r="C130" s="14">
        <v>-1.93</v>
      </c>
      <c r="D130" s="67">
        <f t="shared" si="15"/>
        <v>-0.15568666666666667</v>
      </c>
      <c r="E130" s="67">
        <v>-1.8756855487918305</v>
      </c>
      <c r="F130" s="67">
        <f t="shared" si="16"/>
        <v>-1.7406854436951564</v>
      </c>
      <c r="G130" s="67">
        <f t="shared" si="17"/>
        <v>-0.13500010509667404</v>
      </c>
      <c r="H130" s="67">
        <f t="shared" si="18"/>
        <v>-1.7424288902005627</v>
      </c>
      <c r="I130" s="67">
        <f t="shared" si="19"/>
        <v>-0.13325665859126778</v>
      </c>
    </row>
    <row r="131" spans="1:9" x14ac:dyDescent="0.35">
      <c r="A131" s="14">
        <v>285</v>
      </c>
      <c r="B131" s="67">
        <v>8.4000000000000005E-2</v>
      </c>
      <c r="C131" s="14">
        <v>-1.92</v>
      </c>
      <c r="D131" s="67">
        <f t="shared" si="15"/>
        <v>-0.16128000000000001</v>
      </c>
      <c r="E131" s="67">
        <v>-1.8641835635066746</v>
      </c>
      <c r="F131" s="67">
        <f t="shared" si="16"/>
        <v>-1.7319152422943396</v>
      </c>
      <c r="G131" s="67">
        <f t="shared" si="17"/>
        <v>-0.132268321212335</v>
      </c>
      <c r="H131" s="67">
        <f t="shared" si="18"/>
        <v>-1.7336645014397691</v>
      </c>
      <c r="I131" s="67">
        <f t="shared" si="19"/>
        <v>-0.13051906206690544</v>
      </c>
    </row>
    <row r="132" spans="1:9" x14ac:dyDescent="0.35">
      <c r="A132" s="14">
        <v>286</v>
      </c>
      <c r="B132" s="67">
        <v>0.09</v>
      </c>
      <c r="C132" s="14">
        <v>-1.91</v>
      </c>
      <c r="D132" s="67">
        <f t="shared" si="15"/>
        <v>-0.1719</v>
      </c>
      <c r="E132" s="67">
        <v>-1.8029715213849906</v>
      </c>
      <c r="F132" s="67">
        <f t="shared" si="16"/>
        <v>-1.7231450408935227</v>
      </c>
      <c r="G132" s="67">
        <f t="shared" si="17"/>
        <v>-7.9826480491467899E-2</v>
      </c>
      <c r="H132" s="67">
        <f t="shared" si="18"/>
        <v>-1.7249182242169234</v>
      </c>
      <c r="I132" s="67">
        <f t="shared" si="19"/>
        <v>-7.8053297168067193E-2</v>
      </c>
    </row>
    <row r="133" spans="1:9" x14ac:dyDescent="0.35">
      <c r="A133" s="14">
        <v>287</v>
      </c>
      <c r="B133" s="67">
        <v>0.11666666666666667</v>
      </c>
      <c r="C133" s="14">
        <v>-1.86</v>
      </c>
      <c r="D133" s="67">
        <f t="shared" si="15"/>
        <v>-0.21700000000000003</v>
      </c>
      <c r="E133" s="67">
        <v>-1.7993241202295658</v>
      </c>
      <c r="F133" s="67">
        <f t="shared" si="16"/>
        <v>-1.6792940338894387</v>
      </c>
      <c r="G133" s="67">
        <f t="shared" si="17"/>
        <v>-0.12003008634012713</v>
      </c>
      <c r="H133" s="67">
        <f t="shared" si="18"/>
        <v>-1.6811580133738655</v>
      </c>
      <c r="I133" s="67">
        <f t="shared" si="19"/>
        <v>-0.11816610685570028</v>
      </c>
    </row>
    <row r="134" spans="1:9" x14ac:dyDescent="0.35">
      <c r="A134" s="14">
        <v>288</v>
      </c>
      <c r="B134" s="67">
        <v>0.16466666666666668</v>
      </c>
      <c r="C134" s="14">
        <v>-1.77</v>
      </c>
      <c r="D134" s="67">
        <f t="shared" si="15"/>
        <v>-0.29146000000000005</v>
      </c>
      <c r="E134" s="67">
        <v>-1.6196553554514423</v>
      </c>
      <c r="F134" s="67">
        <f t="shared" si="16"/>
        <v>-1.6003622212820872</v>
      </c>
      <c r="G134" s="67">
        <f t="shared" si="17"/>
        <v>-1.9293134169355186E-2</v>
      </c>
      <c r="H134" s="67">
        <f t="shared" si="18"/>
        <v>-1.6023654210841449</v>
      </c>
      <c r="I134" s="67">
        <f t="shared" si="19"/>
        <v>-1.7289934367297422E-2</v>
      </c>
    </row>
    <row r="135" spans="1:9" x14ac:dyDescent="0.35">
      <c r="A135" s="14">
        <v>289</v>
      </c>
      <c r="B135" s="67">
        <v>0.158</v>
      </c>
      <c r="C135" s="14">
        <v>-1.77</v>
      </c>
      <c r="D135" s="67">
        <f t="shared" si="15"/>
        <v>-0.27966000000000002</v>
      </c>
      <c r="E135" s="67">
        <v>-1.6097780033507127</v>
      </c>
      <c r="F135" s="67">
        <f t="shared" si="16"/>
        <v>-1.6003622212820872</v>
      </c>
      <c r="G135" s="67">
        <f t="shared" si="17"/>
        <v>-9.4157820686255889E-3</v>
      </c>
      <c r="H135" s="67">
        <f t="shared" si="18"/>
        <v>-1.6023229046091223</v>
      </c>
      <c r="I135" s="67">
        <f t="shared" si="19"/>
        <v>-7.4550987415904491E-3</v>
      </c>
    </row>
    <row r="136" spans="1:9" x14ac:dyDescent="0.35">
      <c r="A136" s="14">
        <v>290</v>
      </c>
      <c r="B136" s="67">
        <v>0.15266666666666667</v>
      </c>
      <c r="C136" s="14">
        <v>-1.63</v>
      </c>
      <c r="D136" s="67">
        <f t="shared" ref="D136:D165" si="20">B136*C136</f>
        <v>-0.24884666666666666</v>
      </c>
      <c r="E136" s="67">
        <v>-1.5498597505580542</v>
      </c>
      <c r="F136" s="67">
        <f t="shared" ref="F136:F165" si="21">C136*$M$23+$M$22</f>
        <v>-1.4775794016706512</v>
      </c>
      <c r="G136" s="67">
        <f t="shared" ref="G136:G165" si="22">E136-F136</f>
        <v>-7.228034888740309E-2</v>
      </c>
      <c r="H136" s="67">
        <f t="shared" ref="H136:H165" si="23">C136*$M$43+D136*$M$44+$M$42</f>
        <v>-1.4792282926567908</v>
      </c>
      <c r="I136" s="67">
        <f t="shared" ref="I136:I165" si="24">E136-H136</f>
        <v>-7.0631457901263461E-2</v>
      </c>
    </row>
    <row r="137" spans="1:9" x14ac:dyDescent="0.35">
      <c r="A137" s="14">
        <v>291</v>
      </c>
      <c r="B137" s="67">
        <v>0.152</v>
      </c>
      <c r="C137" s="14">
        <v>-1.58</v>
      </c>
      <c r="D137" s="67">
        <f t="shared" si="20"/>
        <v>-0.24016000000000001</v>
      </c>
      <c r="E137" s="67">
        <v>-1.4617444389465462</v>
      </c>
      <c r="F137" s="67">
        <f t="shared" si="21"/>
        <v>-1.4337283946665671</v>
      </c>
      <c r="G137" s="67">
        <f t="shared" si="22"/>
        <v>-2.8016044279979058E-2</v>
      </c>
      <c r="H137" s="67">
        <f t="shared" si="23"/>
        <v>-1.4352742835535737</v>
      </c>
      <c r="I137" s="67">
        <f t="shared" si="24"/>
        <v>-2.6470155392972483E-2</v>
      </c>
    </row>
    <row r="138" spans="1:9" x14ac:dyDescent="0.35">
      <c r="A138" s="14">
        <v>292</v>
      </c>
      <c r="B138" s="67">
        <v>0.15466666666666667</v>
      </c>
      <c r="C138" s="14">
        <v>-1.55</v>
      </c>
      <c r="D138" s="67">
        <f t="shared" si="20"/>
        <v>-0.23973333333333335</v>
      </c>
      <c r="E138" s="67">
        <v>-1.4275372579841947</v>
      </c>
      <c r="F138" s="67">
        <f t="shared" si="21"/>
        <v>-1.4074177904641165</v>
      </c>
      <c r="G138" s="67">
        <f t="shared" si="22"/>
        <v>-2.0119467520078205E-2</v>
      </c>
      <c r="H138" s="67">
        <f t="shared" si="23"/>
        <v>-1.4089191200836044</v>
      </c>
      <c r="I138" s="67">
        <f t="shared" si="24"/>
        <v>-1.8618137900590304E-2</v>
      </c>
    </row>
    <row r="139" spans="1:9" x14ac:dyDescent="0.35">
      <c r="A139" s="14">
        <v>293</v>
      </c>
      <c r="B139" s="67">
        <v>0.15866666666666668</v>
      </c>
      <c r="C139" s="14">
        <v>-1.46</v>
      </c>
      <c r="D139" s="67">
        <f t="shared" si="20"/>
        <v>-0.23165333333333335</v>
      </c>
      <c r="E139" s="67">
        <v>-1.4347406538821967</v>
      </c>
      <c r="F139" s="67">
        <f t="shared" si="21"/>
        <v>-1.3284859778567648</v>
      </c>
      <c r="G139" s="67">
        <f t="shared" si="22"/>
        <v>-0.10625467602543193</v>
      </c>
      <c r="H139" s="67">
        <f t="shared" si="23"/>
        <v>-1.3298291286541921</v>
      </c>
      <c r="I139" s="67">
        <f t="shared" si="24"/>
        <v>-0.10491152522800462</v>
      </c>
    </row>
    <row r="140" spans="1:9" x14ac:dyDescent="0.35">
      <c r="A140" s="14">
        <v>294</v>
      </c>
      <c r="B140" s="67">
        <v>0.15466666666666667</v>
      </c>
      <c r="C140" s="14">
        <v>-1.45</v>
      </c>
      <c r="D140" s="67">
        <f t="shared" si="20"/>
        <v>-0.22426666666666667</v>
      </c>
      <c r="E140" s="67">
        <v>-1.271699683225594</v>
      </c>
      <c r="F140" s="67">
        <f t="shared" si="21"/>
        <v>-1.319715776455948</v>
      </c>
      <c r="G140" s="67">
        <f t="shared" si="22"/>
        <v>4.801609323035394E-2</v>
      </c>
      <c r="H140" s="67">
        <f t="shared" si="23"/>
        <v>-1.3210179717708739</v>
      </c>
      <c r="I140" s="67">
        <f t="shared" si="24"/>
        <v>4.9318288545279865E-2</v>
      </c>
    </row>
    <row r="141" spans="1:9" x14ac:dyDescent="0.35">
      <c r="A141" s="14">
        <v>295</v>
      </c>
      <c r="B141" s="67">
        <v>0.14800000000000002</v>
      </c>
      <c r="C141" s="14">
        <v>-1.37</v>
      </c>
      <c r="D141" s="67">
        <f t="shared" si="20"/>
        <v>-0.20276000000000005</v>
      </c>
      <c r="E141" s="67">
        <v>-1.3133782401906284</v>
      </c>
      <c r="F141" s="67">
        <f t="shared" si="21"/>
        <v>-1.2495541652494135</v>
      </c>
      <c r="G141" s="67">
        <f t="shared" si="22"/>
        <v>-6.3824074941214892E-2</v>
      </c>
      <c r="H141" s="67">
        <f t="shared" si="23"/>
        <v>-1.2506641448886104</v>
      </c>
      <c r="I141" s="67">
        <f t="shared" si="24"/>
        <v>-6.2714095302017991E-2</v>
      </c>
    </row>
    <row r="142" spans="1:9" x14ac:dyDescent="0.35">
      <c r="A142" s="14">
        <v>296</v>
      </c>
      <c r="B142" s="67">
        <v>0.14266666666666666</v>
      </c>
      <c r="C142" s="14">
        <v>-1.32</v>
      </c>
      <c r="D142" s="67">
        <f t="shared" si="20"/>
        <v>-0.18832000000000002</v>
      </c>
      <c r="E142" s="67">
        <v>-1.2276328490103821</v>
      </c>
      <c r="F142" s="67">
        <f t="shared" si="21"/>
        <v>-1.2057031582453293</v>
      </c>
      <c r="G142" s="67">
        <f t="shared" si="22"/>
        <v>-2.1929690765052801E-2</v>
      </c>
      <c r="H142" s="67">
        <f t="shared" si="23"/>
        <v>-1.2066894060012436</v>
      </c>
      <c r="I142" s="67">
        <f t="shared" si="24"/>
        <v>-2.0943443009138418E-2</v>
      </c>
    </row>
    <row r="143" spans="1:9" x14ac:dyDescent="0.35">
      <c r="A143" s="14">
        <v>297</v>
      </c>
      <c r="B143" s="67">
        <v>0.12400000000000001</v>
      </c>
      <c r="C143" s="14">
        <v>-1.25</v>
      </c>
      <c r="D143" s="67">
        <f t="shared" si="20"/>
        <v>-0.15500000000000003</v>
      </c>
      <c r="E143" s="67">
        <v>-1.1872254185770297</v>
      </c>
      <c r="F143" s="67">
        <f t="shared" si="21"/>
        <v>-1.1443117484396113</v>
      </c>
      <c r="G143" s="67">
        <f t="shared" si="22"/>
        <v>-4.2913670137418425E-2</v>
      </c>
      <c r="H143" s="67">
        <f t="shared" si="23"/>
        <v>-1.1450775566531086</v>
      </c>
      <c r="I143" s="67">
        <f t="shared" si="24"/>
        <v>-4.2147861923921059E-2</v>
      </c>
    </row>
    <row r="144" spans="1:9" x14ac:dyDescent="0.35">
      <c r="A144" s="14">
        <v>298</v>
      </c>
      <c r="B144" s="67">
        <v>9.7333333333333341E-2</v>
      </c>
      <c r="C144" s="14">
        <v>-1.1200000000000001</v>
      </c>
      <c r="D144" s="67">
        <f t="shared" si="20"/>
        <v>-0.10901333333333335</v>
      </c>
      <c r="E144" s="67">
        <v>-1.0965323974479932</v>
      </c>
      <c r="F144" s="67">
        <f t="shared" si="21"/>
        <v>-1.0302991302289923</v>
      </c>
      <c r="G144" s="67">
        <f t="shared" si="22"/>
        <v>-6.6233267219000913E-2</v>
      </c>
      <c r="H144" s="67">
        <f t="shared" si="23"/>
        <v>-1.0307128158487979</v>
      </c>
      <c r="I144" s="67">
        <f t="shared" si="24"/>
        <v>-6.581958159919532E-2</v>
      </c>
    </row>
    <row r="145" spans="1:9" x14ac:dyDescent="0.35">
      <c r="A145" s="14">
        <v>299</v>
      </c>
      <c r="B145" s="67">
        <v>7.0666666666666669E-2</v>
      </c>
      <c r="C145" s="14">
        <v>-0.98</v>
      </c>
      <c r="D145" s="67">
        <f t="shared" si="20"/>
        <v>-6.9253333333333333E-2</v>
      </c>
      <c r="E145" s="67">
        <v>-0.98304978623593842</v>
      </c>
      <c r="F145" s="67">
        <f t="shared" si="21"/>
        <v>-0.90751631061755633</v>
      </c>
      <c r="G145" s="67">
        <f t="shared" si="22"/>
        <v>-7.5533475618382084E-2</v>
      </c>
      <c r="H145" s="67">
        <f t="shared" si="23"/>
        <v>-0.90758596824139282</v>
      </c>
      <c r="I145" s="67">
        <f t="shared" si="24"/>
        <v>-7.5463817994545601E-2</v>
      </c>
    </row>
    <row r="146" spans="1:9" x14ac:dyDescent="0.35">
      <c r="A146" s="14">
        <v>300</v>
      </c>
      <c r="B146" s="67">
        <v>4.1333333333333333E-2</v>
      </c>
      <c r="C146" s="14">
        <v>-0.83</v>
      </c>
      <c r="D146" s="67">
        <f t="shared" si="20"/>
        <v>-3.4306666666666666E-2</v>
      </c>
      <c r="E146" s="67">
        <v>-0.84999951672766638</v>
      </c>
      <c r="F146" s="67">
        <f t="shared" si="21"/>
        <v>-0.7759632896053037</v>
      </c>
      <c r="G146" s="67">
        <f t="shared" si="22"/>
        <v>-7.4036227122362686E-2</v>
      </c>
      <c r="H146" s="67">
        <f t="shared" si="23"/>
        <v>-0.77569192146213362</v>
      </c>
      <c r="I146" s="67">
        <f t="shared" si="24"/>
        <v>-7.4307595265532767E-2</v>
      </c>
    </row>
    <row r="147" spans="1:9" x14ac:dyDescent="0.35">
      <c r="A147" s="14">
        <v>301</v>
      </c>
      <c r="B147" s="67">
        <v>3.9999999999999897E-3</v>
      </c>
      <c r="C147" s="14">
        <v>-0.56999999999999995</v>
      </c>
      <c r="D147" s="67">
        <f t="shared" si="20"/>
        <v>-2.2799999999999938E-3</v>
      </c>
      <c r="E147" s="67">
        <v>-0.64033300536614735</v>
      </c>
      <c r="F147" s="67">
        <f t="shared" si="21"/>
        <v>-0.54793805318406574</v>
      </c>
      <c r="G147" s="67">
        <f t="shared" si="22"/>
        <v>-9.2394952182081602E-2</v>
      </c>
      <c r="H147" s="67">
        <f t="shared" si="23"/>
        <v>-0.54717843315486969</v>
      </c>
      <c r="I147" s="67">
        <f t="shared" si="24"/>
        <v>-9.3154572211277653E-2</v>
      </c>
    </row>
    <row r="148" spans="1:9" x14ac:dyDescent="0.35">
      <c r="A148" s="14">
        <v>302</v>
      </c>
      <c r="B148" s="67">
        <v>-5.2000000000000018E-2</v>
      </c>
      <c r="C148" s="14">
        <v>-0.25</v>
      </c>
      <c r="D148" s="67">
        <f t="shared" si="20"/>
        <v>1.3000000000000005E-2</v>
      </c>
      <c r="E148" s="67">
        <v>-0.37571327547831418</v>
      </c>
      <c r="F148" s="67">
        <f t="shared" si="21"/>
        <v>-0.26729160835792687</v>
      </c>
      <c r="G148" s="67">
        <f t="shared" si="22"/>
        <v>-0.10842166712038731</v>
      </c>
      <c r="H148" s="67">
        <f t="shared" si="23"/>
        <v>-0.26601803231109078</v>
      </c>
      <c r="I148" s="67">
        <f t="shared" si="24"/>
        <v>-0.1096952431672234</v>
      </c>
    </row>
    <row r="149" spans="1:9" x14ac:dyDescent="0.35">
      <c r="A149" s="14">
        <v>303</v>
      </c>
      <c r="B149" s="67">
        <v>-0.08</v>
      </c>
      <c r="C149" s="14">
        <v>-0.11</v>
      </c>
      <c r="D149" s="67">
        <f t="shared" si="20"/>
        <v>8.8000000000000005E-3</v>
      </c>
      <c r="E149" s="67">
        <v>-0.22010573110264769</v>
      </c>
      <c r="F149" s="67">
        <f t="shared" si="21"/>
        <v>-0.14450878874649106</v>
      </c>
      <c r="G149" s="67">
        <f t="shared" si="22"/>
        <v>-7.5596942356156632E-2</v>
      </c>
      <c r="H149" s="67">
        <f t="shared" si="23"/>
        <v>-0.14304957658860021</v>
      </c>
      <c r="I149" s="67">
        <f t="shared" si="24"/>
        <v>-7.7056154514047487E-2</v>
      </c>
    </row>
    <row r="150" spans="1:9" x14ac:dyDescent="0.35">
      <c r="A150" s="14">
        <v>304</v>
      </c>
      <c r="B150" s="67">
        <v>-9.8000000000000004E-2</v>
      </c>
      <c r="C150" s="14">
        <v>0.08</v>
      </c>
      <c r="D150" s="67">
        <f t="shared" si="20"/>
        <v>-7.8399999999999997E-3</v>
      </c>
      <c r="E150" s="67">
        <v>-7.5510559864330862E-2</v>
      </c>
      <c r="F150" s="67">
        <f t="shared" si="21"/>
        <v>2.212503786902896E-2</v>
      </c>
      <c r="G150" s="67">
        <f t="shared" si="22"/>
        <v>-9.7635597733359822E-2</v>
      </c>
      <c r="H150" s="67">
        <f t="shared" si="23"/>
        <v>2.3796766932392098E-2</v>
      </c>
      <c r="I150" s="67">
        <f t="shared" si="24"/>
        <v>-9.9307326796722967E-2</v>
      </c>
    </row>
    <row r="151" spans="1:9" x14ac:dyDescent="0.35">
      <c r="A151" s="14">
        <v>305</v>
      </c>
      <c r="B151" s="67">
        <v>-0.11600000000000001</v>
      </c>
      <c r="C151" s="14">
        <v>0.25</v>
      </c>
      <c r="D151" s="67">
        <f t="shared" si="20"/>
        <v>-2.9000000000000001E-2</v>
      </c>
      <c r="E151" s="67">
        <v>9.7257452156564186E-2</v>
      </c>
      <c r="F151" s="67">
        <f t="shared" si="21"/>
        <v>0.17121846168291527</v>
      </c>
      <c r="G151" s="67">
        <f t="shared" si="22"/>
        <v>-7.3961009526351082E-2</v>
      </c>
      <c r="H151" s="67">
        <f t="shared" si="23"/>
        <v>0.17305774038086388</v>
      </c>
      <c r="I151" s="67">
        <f t="shared" si="24"/>
        <v>-7.5800288224299697E-2</v>
      </c>
    </row>
    <row r="152" spans="1:9" x14ac:dyDescent="0.35">
      <c r="A152" s="14">
        <v>306</v>
      </c>
      <c r="B152" s="67">
        <v>-0.14000000000000001</v>
      </c>
      <c r="C152" s="14">
        <v>0.42</v>
      </c>
      <c r="D152" s="67">
        <f t="shared" si="20"/>
        <v>-5.8800000000000005E-2</v>
      </c>
      <c r="E152" s="67">
        <v>0.24180820552626475</v>
      </c>
      <c r="F152" s="67">
        <f t="shared" si="21"/>
        <v>0.32031188549680162</v>
      </c>
      <c r="G152" s="67">
        <f t="shared" si="22"/>
        <v>-7.8503679970536866E-2</v>
      </c>
      <c r="H152" s="67">
        <f t="shared" si="23"/>
        <v>0.32228758312220052</v>
      </c>
      <c r="I152" s="67">
        <f t="shared" si="24"/>
        <v>-8.0479377595935764E-2</v>
      </c>
    </row>
    <row r="153" spans="1:9" x14ac:dyDescent="0.35">
      <c r="A153" s="14">
        <v>307</v>
      </c>
      <c r="B153" s="67">
        <v>-0.15800000000000003</v>
      </c>
      <c r="C153" s="14">
        <v>0.56999999999999995</v>
      </c>
      <c r="D153" s="67">
        <f t="shared" si="20"/>
        <v>-9.0060000000000015E-2</v>
      </c>
      <c r="E153" s="67">
        <v>0.37977856092623968</v>
      </c>
      <c r="F153" s="67">
        <f t="shared" si="21"/>
        <v>0.4518649065090542</v>
      </c>
      <c r="G153" s="67">
        <f t="shared" si="22"/>
        <v>-7.2086345582814515E-2</v>
      </c>
      <c r="H153" s="67">
        <f t="shared" si="23"/>
        <v>0.45394308124979366</v>
      </c>
      <c r="I153" s="67">
        <f t="shared" si="24"/>
        <v>-7.4164520323553973E-2</v>
      </c>
    </row>
    <row r="154" spans="1:9" x14ac:dyDescent="0.35">
      <c r="A154" s="14">
        <v>308</v>
      </c>
      <c r="B154" s="67">
        <v>-0.18066666666666667</v>
      </c>
      <c r="C154" s="14">
        <v>0.67</v>
      </c>
      <c r="D154" s="67">
        <f t="shared" si="20"/>
        <v>-0.12104666666666668</v>
      </c>
      <c r="E154" s="67">
        <v>0.54271089548807139</v>
      </c>
      <c r="F154" s="67">
        <f t="shared" si="21"/>
        <v>0.53956692051722277</v>
      </c>
      <c r="G154" s="67">
        <f t="shared" si="22"/>
        <v>3.1439749708486175E-3</v>
      </c>
      <c r="H154" s="67">
        <f t="shared" si="23"/>
        <v>0.54167685397045784</v>
      </c>
      <c r="I154" s="67">
        <f t="shared" si="24"/>
        <v>1.0340415176135487E-3</v>
      </c>
    </row>
    <row r="155" spans="1:9" x14ac:dyDescent="0.35">
      <c r="A155" s="14">
        <v>309</v>
      </c>
      <c r="B155" s="67">
        <v>-0.20200000000000001</v>
      </c>
      <c r="C155" s="14">
        <v>0.77</v>
      </c>
      <c r="D155" s="67">
        <f t="shared" si="20"/>
        <v>-0.15554000000000001</v>
      </c>
      <c r="E155" s="67">
        <v>0.61594431171380581</v>
      </c>
      <c r="F155" s="67">
        <f t="shared" si="21"/>
        <v>0.62726893452539112</v>
      </c>
      <c r="G155" s="67">
        <f t="shared" si="22"/>
        <v>-1.1324622811585305E-2</v>
      </c>
      <c r="H155" s="67">
        <f t="shared" si="23"/>
        <v>0.62939799185165202</v>
      </c>
      <c r="I155" s="67">
        <f t="shared" si="24"/>
        <v>-1.3453680137846202E-2</v>
      </c>
    </row>
    <row r="156" spans="1:9" x14ac:dyDescent="0.35">
      <c r="A156" s="14">
        <v>310</v>
      </c>
      <c r="B156" s="67">
        <v>-0.218</v>
      </c>
      <c r="C156" s="14">
        <v>0.81</v>
      </c>
      <c r="D156" s="67">
        <f t="shared" si="20"/>
        <v>-0.17658000000000001</v>
      </c>
      <c r="E156" s="67">
        <v>0.69632476702996826</v>
      </c>
      <c r="F156" s="67">
        <f t="shared" si="21"/>
        <v>0.66234974012865855</v>
      </c>
      <c r="G156" s="67">
        <f t="shared" si="22"/>
        <v>3.3975026901309713E-2</v>
      </c>
      <c r="H156" s="67">
        <f t="shared" si="23"/>
        <v>0.66446035101629664</v>
      </c>
      <c r="I156" s="67">
        <f t="shared" si="24"/>
        <v>3.1864416013671626E-2</v>
      </c>
    </row>
    <row r="157" spans="1:9" x14ac:dyDescent="0.35">
      <c r="A157" s="14">
        <v>311</v>
      </c>
      <c r="B157" s="67">
        <v>-0.23933333333333334</v>
      </c>
      <c r="C157" s="14">
        <v>0.84</v>
      </c>
      <c r="D157" s="67">
        <f t="shared" si="20"/>
        <v>-0.20104</v>
      </c>
      <c r="E157" s="67">
        <v>0.74131321668873995</v>
      </c>
      <c r="F157" s="67">
        <f t="shared" si="21"/>
        <v>0.68866034433110901</v>
      </c>
      <c r="G157" s="67">
        <f t="shared" si="22"/>
        <v>5.2652872357630942E-2</v>
      </c>
      <c r="H157" s="67">
        <f t="shared" si="23"/>
        <v>0.69072584555900085</v>
      </c>
      <c r="I157" s="67">
        <f t="shared" si="24"/>
        <v>5.05873711297391E-2</v>
      </c>
    </row>
    <row r="158" spans="1:9" x14ac:dyDescent="0.35">
      <c r="A158" s="14">
        <v>312</v>
      </c>
      <c r="B158" s="67">
        <v>-0.26333333333333331</v>
      </c>
      <c r="C158" s="14">
        <v>0.93</v>
      </c>
      <c r="D158" s="67">
        <f t="shared" si="20"/>
        <v>-0.24489999999999998</v>
      </c>
      <c r="E158" s="67">
        <v>0.75788971019163054</v>
      </c>
      <c r="F158" s="67">
        <f t="shared" si="21"/>
        <v>0.76759215693846061</v>
      </c>
      <c r="G158" s="67">
        <f t="shared" si="22"/>
        <v>-9.7024467468300735E-3</v>
      </c>
      <c r="H158" s="67">
        <f t="shared" si="23"/>
        <v>0.76962869243649179</v>
      </c>
      <c r="I158" s="67">
        <f t="shared" si="24"/>
        <v>-1.1738982244861251E-2</v>
      </c>
    </row>
    <row r="159" spans="1:9" x14ac:dyDescent="0.35">
      <c r="A159" s="14">
        <v>313</v>
      </c>
      <c r="B159" s="67">
        <v>-0.28333333333333333</v>
      </c>
      <c r="C159" s="14">
        <v>1.07</v>
      </c>
      <c r="D159" s="67">
        <f t="shared" si="20"/>
        <v>-0.3031666666666667</v>
      </c>
      <c r="E159" s="67">
        <v>0.85254383659998345</v>
      </c>
      <c r="F159" s="67">
        <f t="shared" si="21"/>
        <v>0.8903749765498965</v>
      </c>
      <c r="G159" s="67">
        <f t="shared" si="22"/>
        <v>-3.7831139949913051E-2</v>
      </c>
      <c r="H159" s="67">
        <f t="shared" si="23"/>
        <v>0.89240234103331417</v>
      </c>
      <c r="I159" s="67">
        <f t="shared" si="24"/>
        <v>-3.9858504433330721E-2</v>
      </c>
    </row>
    <row r="160" spans="1:9" x14ac:dyDescent="0.35">
      <c r="A160" s="14">
        <v>314</v>
      </c>
      <c r="B160" s="67">
        <v>-0.31</v>
      </c>
      <c r="C160" s="14">
        <v>1.1200000000000001</v>
      </c>
      <c r="D160" s="67">
        <f t="shared" si="20"/>
        <v>-0.34720000000000001</v>
      </c>
      <c r="E160" s="67">
        <v>0.88040792292477854</v>
      </c>
      <c r="F160" s="67">
        <f t="shared" si="21"/>
        <v>0.93422598355398068</v>
      </c>
      <c r="G160" s="67">
        <f t="shared" si="22"/>
        <v>-5.3818060629202136E-2</v>
      </c>
      <c r="H160" s="67">
        <f t="shared" si="23"/>
        <v>0.93616639517354927</v>
      </c>
      <c r="I160" s="67">
        <f t="shared" si="24"/>
        <v>-5.575847224877073E-2</v>
      </c>
    </row>
    <row r="161" spans="1:9" x14ac:dyDescent="0.35">
      <c r="A161" s="14">
        <v>315</v>
      </c>
      <c r="B161" s="67">
        <v>-0.32999999999999996</v>
      </c>
      <c r="C161" s="14">
        <v>1.26</v>
      </c>
      <c r="D161" s="67">
        <f t="shared" si="20"/>
        <v>-0.41579999999999995</v>
      </c>
      <c r="E161" s="67">
        <v>0.89666679558689244</v>
      </c>
      <c r="F161" s="67">
        <f t="shared" si="21"/>
        <v>1.0570088031654163</v>
      </c>
      <c r="G161" s="67">
        <f t="shared" si="22"/>
        <v>-0.1603420075785239</v>
      </c>
      <c r="H161" s="67">
        <f t="shared" si="23"/>
        <v>1.0589028118289676</v>
      </c>
      <c r="I161" s="67">
        <f t="shared" si="24"/>
        <v>-0.16223601624207518</v>
      </c>
    </row>
    <row r="162" spans="1:9" x14ac:dyDescent="0.35">
      <c r="A162" s="14">
        <v>316</v>
      </c>
      <c r="B162" s="67">
        <v>-0.35399999999999998</v>
      </c>
      <c r="C162" s="14">
        <v>1.19</v>
      </c>
      <c r="D162" s="67">
        <f t="shared" si="20"/>
        <v>-0.42125999999999997</v>
      </c>
      <c r="E162" s="67">
        <v>0.92885542250003372</v>
      </c>
      <c r="F162" s="67">
        <f t="shared" si="21"/>
        <v>0.99561739335969845</v>
      </c>
      <c r="G162" s="67">
        <f t="shared" si="22"/>
        <v>-6.6761970859664732E-2</v>
      </c>
      <c r="H162" s="67">
        <f t="shared" si="23"/>
        <v>0.99739134459897894</v>
      </c>
      <c r="I162" s="67">
        <f t="shared" si="24"/>
        <v>-6.8535922098945212E-2</v>
      </c>
    </row>
    <row r="163" spans="1:9" x14ac:dyDescent="0.35">
      <c r="A163" s="14">
        <v>317</v>
      </c>
      <c r="B163" s="67">
        <v>-0.37</v>
      </c>
      <c r="C163" s="14">
        <v>1.17</v>
      </c>
      <c r="D163" s="67">
        <f t="shared" si="20"/>
        <v>-0.43289999999999995</v>
      </c>
      <c r="E163" s="67">
        <v>0.98254579184709967</v>
      </c>
      <c r="F163" s="67">
        <f t="shared" si="21"/>
        <v>0.97807699055806474</v>
      </c>
      <c r="G163" s="67">
        <f t="shared" si="22"/>
        <v>4.4688012890349293E-3</v>
      </c>
      <c r="H163" s="67">
        <f t="shared" si="23"/>
        <v>0.97978032051780095</v>
      </c>
      <c r="I163" s="67">
        <f t="shared" si="24"/>
        <v>2.7654713292987188E-3</v>
      </c>
    </row>
    <row r="164" spans="1:9" x14ac:dyDescent="0.35">
      <c r="A164" s="14">
        <v>318</v>
      </c>
      <c r="B164" s="67">
        <v>-0.38999999999999996</v>
      </c>
      <c r="C164" s="14">
        <v>1.22</v>
      </c>
      <c r="D164" s="67">
        <f t="shared" si="20"/>
        <v>-0.47579999999999995</v>
      </c>
      <c r="E164" s="67">
        <v>0.9883724868871866</v>
      </c>
      <c r="F164" s="67">
        <f t="shared" si="21"/>
        <v>1.0219279975621489</v>
      </c>
      <c r="G164" s="67">
        <f t="shared" si="22"/>
        <v>-3.3555510674962319E-2</v>
      </c>
      <c r="H164" s="67">
        <f t="shared" si="23"/>
        <v>1.0235484581612866</v>
      </c>
      <c r="I164" s="67">
        <f t="shared" si="24"/>
        <v>-3.5175971274099993E-2</v>
      </c>
    </row>
    <row r="165" spans="1:9" x14ac:dyDescent="0.35">
      <c r="A165" s="14">
        <v>319</v>
      </c>
      <c r="B165" s="67">
        <v>-0.40199999999999997</v>
      </c>
      <c r="C165" s="14">
        <v>1.27</v>
      </c>
      <c r="D165" s="67">
        <f t="shared" si="20"/>
        <v>-0.51053999999999999</v>
      </c>
      <c r="E165" s="67">
        <v>1.0024480385982009</v>
      </c>
      <c r="F165" s="67">
        <f t="shared" si="21"/>
        <v>1.0657790045662332</v>
      </c>
      <c r="G165" s="67">
        <f t="shared" si="22"/>
        <v>-6.3330965968032338E-2</v>
      </c>
      <c r="H165" s="67">
        <f t="shared" si="23"/>
        <v>1.067345997028178</v>
      </c>
      <c r="I165" s="67">
        <f t="shared" si="24"/>
        <v>-6.4897958429977143E-2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AK86"/>
  <sheetViews>
    <sheetView zoomScaleNormal="100" workbookViewId="0">
      <selection sqref="A1:A4"/>
    </sheetView>
  </sheetViews>
  <sheetFormatPr defaultRowHeight="14.5" x14ac:dyDescent="0.35"/>
  <cols>
    <col min="4" max="5" width="10.7265625" customWidth="1"/>
    <col min="6" max="6" width="9.1796875" style="14"/>
    <col min="7" max="7" width="9.7265625" style="14" customWidth="1"/>
    <col min="8" max="8" width="10.7265625" style="14" customWidth="1"/>
    <col min="9" max="9" width="12.26953125" style="14" customWidth="1"/>
    <col min="12" max="12" width="18" bestFit="1" customWidth="1"/>
    <col min="13" max="13" width="12.7265625" bestFit="1" customWidth="1"/>
    <col min="14" max="14" width="14.54296875" bestFit="1" customWidth="1"/>
  </cols>
  <sheetData>
    <row r="1" spans="1:20" ht="18.5" x14ac:dyDescent="0.45">
      <c r="A1" s="4" t="s">
        <v>7</v>
      </c>
    </row>
    <row r="2" spans="1:20" ht="15.5" x14ac:dyDescent="0.35">
      <c r="A2" s="7" t="s">
        <v>6</v>
      </c>
    </row>
    <row r="3" spans="1:20" ht="15.5" x14ac:dyDescent="0.35">
      <c r="A3" s="188" t="s">
        <v>69</v>
      </c>
    </row>
    <row r="4" spans="1:20" ht="15.5" x14ac:dyDescent="0.35">
      <c r="A4" s="189" t="s">
        <v>70</v>
      </c>
    </row>
    <row r="5" spans="1:20" ht="15" thickBot="1" x14ac:dyDescent="0.4">
      <c r="A5" s="14"/>
      <c r="B5" s="14"/>
      <c r="C5" s="14"/>
      <c r="D5" s="14"/>
      <c r="E5" s="14"/>
      <c r="H5" s="117" t="s">
        <v>62</v>
      </c>
      <c r="I5" s="117" t="s">
        <v>62</v>
      </c>
    </row>
    <row r="6" spans="1:20" x14ac:dyDescent="0.35">
      <c r="A6" s="14"/>
      <c r="B6" s="14"/>
      <c r="C6" s="14"/>
      <c r="D6" s="14"/>
      <c r="E6" s="14"/>
      <c r="F6" s="117" t="s">
        <v>67</v>
      </c>
      <c r="G6" s="117" t="s">
        <v>67</v>
      </c>
      <c r="H6" s="117" t="s">
        <v>67</v>
      </c>
      <c r="I6" s="117" t="s">
        <v>67</v>
      </c>
      <c r="L6" s="185" t="s">
        <v>20</v>
      </c>
      <c r="M6" s="184"/>
      <c r="N6" s="184"/>
      <c r="O6" s="184"/>
      <c r="P6" s="184"/>
      <c r="Q6" s="184"/>
      <c r="R6" s="184"/>
      <c r="S6" s="184"/>
      <c r="T6" s="183"/>
    </row>
    <row r="7" spans="1:20" ht="15" thickBot="1" x14ac:dyDescent="0.4">
      <c r="A7" s="117" t="s">
        <v>16</v>
      </c>
      <c r="B7" s="117" t="s">
        <v>66</v>
      </c>
      <c r="C7" s="117" t="s">
        <v>19</v>
      </c>
      <c r="D7" s="117" t="s">
        <v>62</v>
      </c>
      <c r="E7" s="117" t="s">
        <v>17</v>
      </c>
      <c r="F7" s="117" t="s">
        <v>65</v>
      </c>
      <c r="G7" s="117" t="s">
        <v>46</v>
      </c>
      <c r="H7" s="117" t="s">
        <v>65</v>
      </c>
      <c r="I7" s="117" t="s">
        <v>46</v>
      </c>
      <c r="L7" s="178"/>
      <c r="M7" s="177"/>
      <c r="N7" s="177"/>
      <c r="O7" s="177"/>
      <c r="P7" s="177"/>
      <c r="Q7" s="177"/>
      <c r="R7" s="177"/>
      <c r="S7" s="177"/>
      <c r="T7" s="176"/>
    </row>
    <row r="8" spans="1:20" x14ac:dyDescent="0.35">
      <c r="A8" s="14">
        <v>174</v>
      </c>
      <c r="B8" s="67">
        <v>0.35</v>
      </c>
      <c r="C8" s="67">
        <v>-1.54</v>
      </c>
      <c r="D8" s="67">
        <f t="shared" ref="D8:D39" si="0">B8*C8</f>
        <v>-0.53899999999999992</v>
      </c>
      <c r="E8" s="67">
        <v>-1.447541949167708</v>
      </c>
      <c r="F8" s="67">
        <f t="shared" ref="F8:F39" si="1">$M$23*C8+$M$22</f>
        <v>-1.3951761344648594</v>
      </c>
      <c r="G8" s="67">
        <f t="shared" ref="G8:G39" si="2">E8-F8</f>
        <v>-5.2365814702848512E-2</v>
      </c>
      <c r="H8" s="67">
        <f t="shared" ref="H8:H39" si="3">$M$44*D8+$M$43*C8+$M$42</f>
        <v>-1.4257127394812517</v>
      </c>
      <c r="I8" s="67">
        <f t="shared" ref="I8:I39" si="4">E8-H8</f>
        <v>-2.1829209686456297E-2</v>
      </c>
      <c r="L8" s="182" t="s">
        <v>21</v>
      </c>
      <c r="M8" s="181"/>
      <c r="N8" s="177"/>
      <c r="O8" s="177"/>
      <c r="P8" s="177"/>
      <c r="Q8" s="177"/>
      <c r="R8" s="177"/>
      <c r="S8" s="177"/>
      <c r="T8" s="176"/>
    </row>
    <row r="9" spans="1:20" x14ac:dyDescent="0.35">
      <c r="A9" s="14">
        <v>175</v>
      </c>
      <c r="B9" s="67">
        <v>0.36</v>
      </c>
      <c r="C9" s="67">
        <v>-1.58</v>
      </c>
      <c r="D9" s="67">
        <f t="shared" si="0"/>
        <v>-0.56879999999999997</v>
      </c>
      <c r="E9" s="67">
        <v>-1.4708360276561878</v>
      </c>
      <c r="F9" s="67">
        <f t="shared" si="1"/>
        <v>-1.4303453772662613</v>
      </c>
      <c r="G9" s="67">
        <f t="shared" si="2"/>
        <v>-4.0490650389926497E-2</v>
      </c>
      <c r="H9" s="67">
        <f t="shared" si="3"/>
        <v>-1.4621689100179467</v>
      </c>
      <c r="I9" s="67">
        <f t="shared" si="4"/>
        <v>-8.6671176382411286E-3</v>
      </c>
      <c r="L9" s="180" t="s">
        <v>22</v>
      </c>
      <c r="M9" s="170">
        <v>0.98679679897346817</v>
      </c>
      <c r="N9" s="177"/>
      <c r="O9" s="177" t="s">
        <v>63</v>
      </c>
      <c r="P9" s="177"/>
      <c r="Q9" s="177"/>
      <c r="R9" s="177"/>
      <c r="S9" s="177"/>
      <c r="T9" s="176"/>
    </row>
    <row r="10" spans="1:20" x14ac:dyDescent="0.35">
      <c r="A10" s="14">
        <v>176</v>
      </c>
      <c r="B10" s="67">
        <v>0.36</v>
      </c>
      <c r="C10" s="67">
        <v>-1.52</v>
      </c>
      <c r="D10" s="67">
        <f t="shared" si="0"/>
        <v>-0.54720000000000002</v>
      </c>
      <c r="E10" s="67">
        <v>-1.4554659520493434</v>
      </c>
      <c r="F10" s="67">
        <f t="shared" si="1"/>
        <v>-1.3775915130641587</v>
      </c>
      <c r="G10" s="67">
        <f t="shared" si="2"/>
        <v>-7.7874438985184646E-2</v>
      </c>
      <c r="H10" s="67">
        <f t="shared" si="3"/>
        <v>-1.4086306708100629</v>
      </c>
      <c r="I10" s="67">
        <f t="shared" si="4"/>
        <v>-4.6835281239280491E-2</v>
      </c>
      <c r="L10" s="172" t="s">
        <v>23</v>
      </c>
      <c r="M10" s="171">
        <v>0.97376792246428345</v>
      </c>
      <c r="N10" s="177"/>
      <c r="O10" s="177"/>
      <c r="P10" s="177"/>
      <c r="Q10" s="177"/>
      <c r="R10" s="177"/>
      <c r="S10" s="177"/>
      <c r="T10" s="176"/>
    </row>
    <row r="11" spans="1:20" x14ac:dyDescent="0.35">
      <c r="A11" s="14">
        <v>177</v>
      </c>
      <c r="B11" s="67">
        <v>0.37</v>
      </c>
      <c r="C11" s="67">
        <v>-1.54</v>
      </c>
      <c r="D11" s="67">
        <f t="shared" si="0"/>
        <v>-0.56979999999999997</v>
      </c>
      <c r="E11" s="67">
        <v>-1.4147900806325142</v>
      </c>
      <c r="F11" s="67">
        <f t="shared" si="1"/>
        <v>-1.3951761344648594</v>
      </c>
      <c r="G11" s="67">
        <f t="shared" si="2"/>
        <v>-1.9613946167654772E-2</v>
      </c>
      <c r="H11" s="67">
        <f t="shared" si="3"/>
        <v>-1.4272407616107963</v>
      </c>
      <c r="I11" s="67">
        <f t="shared" si="4"/>
        <v>1.2450680978282058E-2</v>
      </c>
      <c r="L11" s="180" t="s">
        <v>24</v>
      </c>
      <c r="M11" s="170">
        <v>0.97342724613265075</v>
      </c>
      <c r="N11" s="177"/>
      <c r="O11" s="177"/>
      <c r="P11" s="177"/>
      <c r="Q11" s="177"/>
      <c r="R11" s="177"/>
      <c r="S11" s="177"/>
      <c r="T11" s="176"/>
    </row>
    <row r="12" spans="1:20" x14ac:dyDescent="0.35">
      <c r="A12" s="14">
        <v>178</v>
      </c>
      <c r="B12" s="67">
        <v>0.53</v>
      </c>
      <c r="C12" s="67">
        <v>-1.71</v>
      </c>
      <c r="D12" s="67">
        <f t="shared" si="0"/>
        <v>-0.90629999999999999</v>
      </c>
      <c r="E12" s="67">
        <v>-1.4126291558385078</v>
      </c>
      <c r="F12" s="67">
        <f t="shared" si="1"/>
        <v>-1.5446454163708168</v>
      </c>
      <c r="G12" s="67">
        <f t="shared" si="2"/>
        <v>0.13201626053230897</v>
      </c>
      <c r="H12" s="67">
        <f t="shared" si="3"/>
        <v>-1.5925903774269756</v>
      </c>
      <c r="I12" s="67">
        <f t="shared" si="4"/>
        <v>0.17996122158846783</v>
      </c>
      <c r="L12" s="172" t="s">
        <v>25</v>
      </c>
      <c r="M12" s="171">
        <v>7.898875443650874E-2</v>
      </c>
      <c r="N12" s="177"/>
      <c r="O12" s="177"/>
      <c r="P12" s="177"/>
      <c r="Q12" s="177"/>
      <c r="R12" s="177"/>
      <c r="S12" s="177"/>
      <c r="T12" s="176"/>
    </row>
    <row r="13" spans="1:20" ht="15" thickBot="1" x14ac:dyDescent="0.4">
      <c r="A13" s="14">
        <v>179</v>
      </c>
      <c r="B13" s="67">
        <v>0.53</v>
      </c>
      <c r="C13" s="67">
        <v>-1.71</v>
      </c>
      <c r="D13" s="67">
        <f t="shared" si="0"/>
        <v>-0.90629999999999999</v>
      </c>
      <c r="E13" s="67">
        <v>-1.4741680693042867</v>
      </c>
      <c r="F13" s="67">
        <f t="shared" si="1"/>
        <v>-1.5446454163708168</v>
      </c>
      <c r="G13" s="67">
        <f t="shared" si="2"/>
        <v>7.0477347066530083E-2</v>
      </c>
      <c r="H13" s="67">
        <f t="shared" si="3"/>
        <v>-1.5925903774269756</v>
      </c>
      <c r="I13" s="67">
        <f t="shared" si="4"/>
        <v>0.11842230812268895</v>
      </c>
      <c r="L13" s="179" t="s">
        <v>26</v>
      </c>
      <c r="M13" s="165">
        <v>79</v>
      </c>
      <c r="N13" s="177"/>
      <c r="O13" s="177"/>
      <c r="P13" s="177"/>
      <c r="Q13" s="177"/>
      <c r="R13" s="177"/>
      <c r="S13" s="177"/>
      <c r="T13" s="176"/>
    </row>
    <row r="14" spans="1:20" x14ac:dyDescent="0.35">
      <c r="A14" s="14">
        <v>180</v>
      </c>
      <c r="B14" s="67">
        <v>0.54</v>
      </c>
      <c r="C14" s="67">
        <v>-1.71</v>
      </c>
      <c r="D14" s="67">
        <f t="shared" si="0"/>
        <v>-0.9234</v>
      </c>
      <c r="E14" s="67">
        <v>-1.4467716587044868</v>
      </c>
      <c r="F14" s="67">
        <f t="shared" si="1"/>
        <v>-1.5446454163708168</v>
      </c>
      <c r="G14" s="67">
        <f t="shared" si="2"/>
        <v>9.7873757666329997E-2</v>
      </c>
      <c r="H14" s="67">
        <f t="shared" si="3"/>
        <v>-1.5934387273755215</v>
      </c>
      <c r="I14" s="67">
        <f t="shared" si="4"/>
        <v>0.14666706867103474</v>
      </c>
      <c r="L14" s="178"/>
      <c r="M14" s="177"/>
      <c r="N14" s="177"/>
      <c r="O14" s="177"/>
      <c r="P14" s="177"/>
      <c r="Q14" s="177"/>
      <c r="R14" s="177"/>
      <c r="S14" s="177"/>
      <c r="T14" s="176"/>
    </row>
    <row r="15" spans="1:20" ht="15" thickBot="1" x14ac:dyDescent="0.4">
      <c r="A15" s="14">
        <v>181</v>
      </c>
      <c r="B15" s="67">
        <v>0.54</v>
      </c>
      <c r="C15" s="67">
        <v>-1.73</v>
      </c>
      <c r="D15" s="67">
        <f t="shared" si="0"/>
        <v>-0.93420000000000003</v>
      </c>
      <c r="E15" s="67">
        <v>-1.4268808172946472</v>
      </c>
      <c r="F15" s="67">
        <f t="shared" si="1"/>
        <v>-1.5622300377715175</v>
      </c>
      <c r="G15" s="67">
        <f t="shared" si="2"/>
        <v>0.13534922047687026</v>
      </c>
      <c r="H15" s="67">
        <f t="shared" si="3"/>
        <v>-1.6114634071006506</v>
      </c>
      <c r="I15" s="67">
        <f t="shared" si="4"/>
        <v>0.18458258980600339</v>
      </c>
      <c r="L15" s="178" t="s">
        <v>27</v>
      </c>
      <c r="M15" s="177"/>
      <c r="N15" s="177"/>
      <c r="O15" s="177"/>
      <c r="P15" s="177"/>
      <c r="Q15" s="177"/>
      <c r="R15" s="177"/>
      <c r="S15" s="177"/>
      <c r="T15" s="176"/>
    </row>
    <row r="16" spans="1:20" x14ac:dyDescent="0.35">
      <c r="A16" s="14">
        <v>182</v>
      </c>
      <c r="B16" s="67">
        <v>-0.08</v>
      </c>
      <c r="C16" s="67">
        <v>-1.3</v>
      </c>
      <c r="D16" s="67">
        <f t="shared" si="0"/>
        <v>0.10400000000000001</v>
      </c>
      <c r="E16" s="67">
        <v>-0.99161533084656739</v>
      </c>
      <c r="F16" s="67">
        <f t="shared" si="1"/>
        <v>-1.1841606776564493</v>
      </c>
      <c r="G16" s="67">
        <f t="shared" si="2"/>
        <v>0.19254534680988189</v>
      </c>
      <c r="H16" s="67">
        <f t="shared" si="3"/>
        <v>-1.1839462398800868</v>
      </c>
      <c r="I16" s="67">
        <f t="shared" si="4"/>
        <v>0.19233090903351946</v>
      </c>
      <c r="L16" s="175"/>
      <c r="M16" s="174" t="s">
        <v>32</v>
      </c>
      <c r="N16" s="174" t="s">
        <v>33</v>
      </c>
      <c r="O16" s="174" t="s">
        <v>34</v>
      </c>
      <c r="P16" s="174" t="s">
        <v>35</v>
      </c>
      <c r="Q16" s="174" t="s">
        <v>36</v>
      </c>
      <c r="R16" s="177"/>
      <c r="S16" s="177"/>
      <c r="T16" s="176"/>
    </row>
    <row r="17" spans="1:37" x14ac:dyDescent="0.35">
      <c r="A17" s="14">
        <v>183</v>
      </c>
      <c r="B17" s="67">
        <v>-0.06</v>
      </c>
      <c r="C17" s="67">
        <v>-1.2</v>
      </c>
      <c r="D17" s="67">
        <f t="shared" si="0"/>
        <v>7.1999999999999995E-2</v>
      </c>
      <c r="E17" s="67">
        <v>-0.97460600797108776</v>
      </c>
      <c r="F17" s="67">
        <f t="shared" si="1"/>
        <v>-1.096237570652945</v>
      </c>
      <c r="G17" s="67">
        <f t="shared" si="2"/>
        <v>0.12163156268185726</v>
      </c>
      <c r="H17" s="67">
        <f t="shared" si="3"/>
        <v>-1.0980893965512231</v>
      </c>
      <c r="I17" s="67">
        <f t="shared" si="4"/>
        <v>0.1234833885801353</v>
      </c>
      <c r="L17" s="180" t="s">
        <v>28</v>
      </c>
      <c r="M17" s="170">
        <v>1</v>
      </c>
      <c r="N17" s="170">
        <v>17.833805795155563</v>
      </c>
      <c r="O17" s="170">
        <v>17.833805795155563</v>
      </c>
      <c r="P17" s="170">
        <v>2858.3374659387937</v>
      </c>
      <c r="Q17" s="170">
        <v>1.224524422016861E-62</v>
      </c>
      <c r="R17" s="177"/>
      <c r="S17" s="177"/>
      <c r="T17" s="176"/>
    </row>
    <row r="18" spans="1:37" x14ac:dyDescent="0.35">
      <c r="A18" s="14">
        <v>184</v>
      </c>
      <c r="B18" s="67">
        <v>-0.04</v>
      </c>
      <c r="C18" s="67">
        <v>-1.24</v>
      </c>
      <c r="D18" s="67">
        <f t="shared" si="0"/>
        <v>4.9599999999999998E-2</v>
      </c>
      <c r="E18" s="67">
        <v>-1.0336434042995928</v>
      </c>
      <c r="F18" s="67">
        <f t="shared" si="1"/>
        <v>-1.1314068134543467</v>
      </c>
      <c r="G18" s="67">
        <f t="shared" si="2"/>
        <v>9.77634091547539E-2</v>
      </c>
      <c r="H18" s="67">
        <f t="shared" si="3"/>
        <v>-1.1341784448879624</v>
      </c>
      <c r="I18" s="67">
        <f t="shared" si="4"/>
        <v>0.1005350405883696</v>
      </c>
      <c r="L18" s="180" t="s">
        <v>29</v>
      </c>
      <c r="M18" s="170">
        <v>77</v>
      </c>
      <c r="N18" s="170">
        <v>0.48042019621219317</v>
      </c>
      <c r="O18" s="170">
        <v>6.23922332743108E-3</v>
      </c>
      <c r="P18" s="170"/>
      <c r="Q18" s="170"/>
      <c r="R18" s="177"/>
      <c r="S18" s="177"/>
      <c r="T18" s="176"/>
    </row>
    <row r="19" spans="1:37" ht="15" thickBot="1" x14ac:dyDescent="0.4">
      <c r="A19" s="14">
        <v>185</v>
      </c>
      <c r="B19" s="67">
        <v>-0.01</v>
      </c>
      <c r="C19" s="67">
        <v>-1.28</v>
      </c>
      <c r="D19" s="67">
        <f t="shared" si="0"/>
        <v>1.2800000000000001E-2</v>
      </c>
      <c r="E19" s="67">
        <v>-1.0310453095458352</v>
      </c>
      <c r="F19" s="67">
        <f t="shared" si="1"/>
        <v>-1.1665760562557486</v>
      </c>
      <c r="G19" s="67">
        <f t="shared" si="2"/>
        <v>0.13553074670991339</v>
      </c>
      <c r="H19" s="67">
        <f t="shared" si="3"/>
        <v>-1.1709818931813722</v>
      </c>
      <c r="I19" s="67">
        <f t="shared" si="4"/>
        <v>0.13993658363553707</v>
      </c>
      <c r="L19" s="179" t="s">
        <v>30</v>
      </c>
      <c r="M19" s="165">
        <v>78</v>
      </c>
      <c r="N19" s="165">
        <v>18.314225991367756</v>
      </c>
      <c r="O19" s="165"/>
      <c r="P19" s="165"/>
      <c r="Q19" s="165"/>
      <c r="R19" s="177"/>
      <c r="S19" s="177"/>
      <c r="T19" s="176"/>
    </row>
    <row r="20" spans="1:37" ht="15" thickBot="1" x14ac:dyDescent="0.4">
      <c r="A20" s="14">
        <v>186</v>
      </c>
      <c r="B20" s="67">
        <v>-0.2</v>
      </c>
      <c r="C20" s="67">
        <v>-0.68</v>
      </c>
      <c r="D20" s="67">
        <f t="shared" si="0"/>
        <v>0.13600000000000001</v>
      </c>
      <c r="E20" s="67">
        <v>-0.64176001245346515</v>
      </c>
      <c r="F20" s="67">
        <f t="shared" si="1"/>
        <v>-0.63903741423472293</v>
      </c>
      <c r="G20" s="67">
        <f t="shared" si="2"/>
        <v>-2.7225982187422115E-3</v>
      </c>
      <c r="H20" s="67">
        <f t="shared" si="3"/>
        <v>-0.64020341193440755</v>
      </c>
      <c r="I20" s="67">
        <f t="shared" si="4"/>
        <v>-1.5566005190575938E-3</v>
      </c>
      <c r="L20" s="178"/>
      <c r="M20" s="177"/>
      <c r="N20" s="177"/>
      <c r="O20" s="177"/>
      <c r="P20" s="177"/>
      <c r="Q20" s="177"/>
      <c r="R20" s="177"/>
      <c r="S20" s="177"/>
      <c r="T20" s="176"/>
    </row>
    <row r="21" spans="1:37" x14ac:dyDescent="0.35">
      <c r="A21" s="14">
        <v>187</v>
      </c>
      <c r="B21" s="67">
        <v>-0.21</v>
      </c>
      <c r="C21" s="67">
        <v>-0.69</v>
      </c>
      <c r="D21" s="67">
        <f t="shared" si="0"/>
        <v>0.14489999999999997</v>
      </c>
      <c r="E21" s="67">
        <v>-0.59565476180607246</v>
      </c>
      <c r="F21" s="67">
        <f t="shared" si="1"/>
        <v>-0.64782972493507329</v>
      </c>
      <c r="G21" s="67">
        <f t="shared" si="2"/>
        <v>5.2174963129000829E-2</v>
      </c>
      <c r="H21" s="67">
        <f t="shared" si="3"/>
        <v>-0.64850631295111183</v>
      </c>
      <c r="I21" s="67">
        <f t="shared" si="4"/>
        <v>5.2851551145039366E-2</v>
      </c>
      <c r="L21" s="175"/>
      <c r="M21" s="174" t="s">
        <v>37</v>
      </c>
      <c r="N21" s="174" t="s">
        <v>25</v>
      </c>
      <c r="O21" s="174" t="s">
        <v>38</v>
      </c>
      <c r="P21" s="174" t="s">
        <v>39</v>
      </c>
      <c r="Q21" s="174" t="s">
        <v>40</v>
      </c>
      <c r="R21" s="174" t="s">
        <v>41</v>
      </c>
      <c r="S21" s="174" t="s">
        <v>42</v>
      </c>
      <c r="T21" s="173" t="s">
        <v>43</v>
      </c>
    </row>
    <row r="22" spans="1:37" x14ac:dyDescent="0.35">
      <c r="A22" s="14">
        <v>188</v>
      </c>
      <c r="B22" s="67">
        <v>-0.22</v>
      </c>
      <c r="C22" s="67">
        <v>-0.66</v>
      </c>
      <c r="D22" s="67">
        <f t="shared" si="0"/>
        <v>0.1452</v>
      </c>
      <c r="E22" s="67">
        <v>-0.51325862578389814</v>
      </c>
      <c r="F22" s="67">
        <f t="shared" si="1"/>
        <v>-0.62145279283402211</v>
      </c>
      <c r="G22" s="67">
        <f t="shared" si="2"/>
        <v>0.10819416705012397</v>
      </c>
      <c r="H22" s="67">
        <f t="shared" si="3"/>
        <v>-0.62225810998224196</v>
      </c>
      <c r="I22" s="67">
        <f t="shared" si="4"/>
        <v>0.10899948419834382</v>
      </c>
      <c r="L22" s="180" t="s">
        <v>31</v>
      </c>
      <c r="M22" s="170">
        <v>-4.1160286610893992E-2</v>
      </c>
      <c r="N22" s="170">
        <v>2.3640105350110262E-2</v>
      </c>
      <c r="O22" s="170">
        <v>-1.7411211160572098</v>
      </c>
      <c r="P22" s="171">
        <v>8.5656459061513493E-2</v>
      </c>
      <c r="Q22" s="170">
        <v>-8.8233750296745517E-2</v>
      </c>
      <c r="R22" s="170">
        <v>5.9131770749575388E-3</v>
      </c>
      <c r="S22" s="170">
        <v>-8.8233750296745517E-2</v>
      </c>
      <c r="T22" s="169">
        <v>5.9131770749575388E-3</v>
      </c>
    </row>
    <row r="23" spans="1:37" ht="15" thickBot="1" x14ac:dyDescent="0.4">
      <c r="A23" s="14">
        <v>189</v>
      </c>
      <c r="B23" s="67">
        <v>-0.24</v>
      </c>
      <c r="C23" s="67">
        <v>-0.54</v>
      </c>
      <c r="D23" s="67">
        <f t="shared" si="0"/>
        <v>0.12959999999999999</v>
      </c>
      <c r="E23" s="67">
        <v>-0.45317897003134627</v>
      </c>
      <c r="F23" s="67">
        <f t="shared" si="1"/>
        <v>-0.51594506442981691</v>
      </c>
      <c r="G23" s="67">
        <f t="shared" si="2"/>
        <v>6.276609439847064E-2</v>
      </c>
      <c r="H23" s="67">
        <f t="shared" si="3"/>
        <v>-0.51809876472287764</v>
      </c>
      <c r="I23" s="67">
        <f t="shared" si="4"/>
        <v>6.4919794691531363E-2</v>
      </c>
      <c r="L23" s="179" t="s">
        <v>19</v>
      </c>
      <c r="M23" s="165">
        <v>0.87923107003504253</v>
      </c>
      <c r="N23" s="165">
        <v>1.6445469465751896E-2</v>
      </c>
      <c r="O23" s="165">
        <v>53.463421756737525</v>
      </c>
      <c r="P23" s="167">
        <v>1.2245244220168262E-62</v>
      </c>
      <c r="Q23" s="165">
        <v>0.8464839566771386</v>
      </c>
      <c r="R23" s="165">
        <v>0.91197818339294645</v>
      </c>
      <c r="S23" s="165">
        <v>0.8464839566771386</v>
      </c>
      <c r="T23" s="164">
        <v>0.91197818339294645</v>
      </c>
    </row>
    <row r="24" spans="1:37" x14ac:dyDescent="0.35">
      <c r="A24" s="14">
        <v>198</v>
      </c>
      <c r="B24" s="67">
        <v>0.24</v>
      </c>
      <c r="C24" s="67">
        <v>-1.5237142857142858</v>
      </c>
      <c r="D24" s="67">
        <f t="shared" si="0"/>
        <v>-0.36569142857142856</v>
      </c>
      <c r="E24" s="67">
        <v>-1.4423478581374396</v>
      </c>
      <c r="F24" s="67">
        <f t="shared" si="1"/>
        <v>-1.3808572284671461</v>
      </c>
      <c r="G24" s="67">
        <f t="shared" si="2"/>
        <v>-6.1490629670293506E-2</v>
      </c>
      <c r="H24" s="67">
        <f t="shared" si="3"/>
        <v>-1.4028737642635927</v>
      </c>
      <c r="I24" s="67">
        <f t="shared" si="4"/>
        <v>-3.9474093873846927E-2</v>
      </c>
    </row>
    <row r="25" spans="1:37" ht="15" thickBot="1" x14ac:dyDescent="0.4">
      <c r="A25" s="14">
        <v>199</v>
      </c>
      <c r="B25" s="67">
        <v>0.27</v>
      </c>
      <c r="C25" s="67">
        <v>-1.525857142857143</v>
      </c>
      <c r="D25" s="67">
        <f t="shared" si="0"/>
        <v>-0.41198142857142867</v>
      </c>
      <c r="E25" s="67">
        <v>-1.4448631282153528</v>
      </c>
      <c r="F25" s="67">
        <f t="shared" si="1"/>
        <v>-1.3827412950457927</v>
      </c>
      <c r="G25" s="67">
        <f t="shared" si="2"/>
        <v>-6.2121833169560103E-2</v>
      </c>
      <c r="H25" s="67">
        <f t="shared" si="3"/>
        <v>-1.4070440710030989</v>
      </c>
      <c r="I25" s="67">
        <f t="shared" si="4"/>
        <v>-3.781905721225387E-2</v>
      </c>
    </row>
    <row r="26" spans="1:37" x14ac:dyDescent="0.35">
      <c r="A26" s="14">
        <v>200</v>
      </c>
      <c r="B26" s="67">
        <v>0.28000000000000003</v>
      </c>
      <c r="C26" s="67">
        <v>-1.5621666666666665</v>
      </c>
      <c r="D26" s="67">
        <f t="shared" si="0"/>
        <v>-0.43740666666666667</v>
      </c>
      <c r="E26" s="67">
        <v>-1.4352081268582757</v>
      </c>
      <c r="F26" s="67">
        <f t="shared" si="1"/>
        <v>-1.4146657565173029</v>
      </c>
      <c r="G26" s="67">
        <f t="shared" si="2"/>
        <v>-2.0542370340972838E-2</v>
      </c>
      <c r="H26" s="67">
        <f t="shared" si="3"/>
        <v>-1.4400560900368344</v>
      </c>
      <c r="I26" s="67">
        <f t="shared" si="4"/>
        <v>4.847963178558734E-3</v>
      </c>
      <c r="L26" s="185" t="s">
        <v>20</v>
      </c>
      <c r="M26" s="184"/>
      <c r="N26" s="184"/>
      <c r="O26" s="184"/>
      <c r="P26" s="184"/>
      <c r="Q26" s="184"/>
      <c r="R26" s="184"/>
      <c r="S26" s="184"/>
      <c r="T26" s="183"/>
      <c r="AK26" t="s">
        <v>68</v>
      </c>
    </row>
    <row r="27" spans="1:37" ht="15" thickBot="1" x14ac:dyDescent="0.4">
      <c r="A27" s="14">
        <v>201</v>
      </c>
      <c r="B27" s="67">
        <v>0.3</v>
      </c>
      <c r="C27" s="67">
        <v>-1.5381250000000002</v>
      </c>
      <c r="D27" s="67">
        <f t="shared" si="0"/>
        <v>-0.46143750000000006</v>
      </c>
      <c r="E27" s="67">
        <v>-1.4465880037177397</v>
      </c>
      <c r="F27" s="67">
        <f t="shared" si="1"/>
        <v>-1.3935275762085439</v>
      </c>
      <c r="G27" s="67">
        <f t="shared" si="2"/>
        <v>-5.3060427509195707E-2</v>
      </c>
      <c r="H27" s="67">
        <f t="shared" si="3"/>
        <v>-1.4202251954318053</v>
      </c>
      <c r="I27" s="67">
        <f t="shared" si="4"/>
        <v>-2.6362808285934403E-2</v>
      </c>
      <c r="L27" s="178"/>
      <c r="M27" s="177"/>
      <c r="N27" s="177"/>
      <c r="O27" s="177"/>
      <c r="P27" s="177"/>
      <c r="Q27" s="177"/>
      <c r="R27" s="177"/>
      <c r="S27" s="177"/>
      <c r="T27" s="176"/>
    </row>
    <row r="28" spans="1:37" x14ac:dyDescent="0.35">
      <c r="A28" s="14">
        <v>202</v>
      </c>
      <c r="B28" s="67">
        <v>0.33</v>
      </c>
      <c r="C28" s="67">
        <v>-1.5063333333333333</v>
      </c>
      <c r="D28" s="67">
        <f t="shared" si="0"/>
        <v>-0.49709000000000003</v>
      </c>
      <c r="E28" s="67">
        <v>-1.3770775077860244</v>
      </c>
      <c r="F28" s="67">
        <f t="shared" si="1"/>
        <v>-1.3655753551070131</v>
      </c>
      <c r="G28" s="67">
        <f t="shared" si="2"/>
        <v>-1.1502152679011335E-2</v>
      </c>
      <c r="H28" s="67">
        <f t="shared" si="3"/>
        <v>-1.3941939236820218</v>
      </c>
      <c r="I28" s="67">
        <f t="shared" si="4"/>
        <v>1.7116415895997328E-2</v>
      </c>
      <c r="L28" s="182" t="s">
        <v>21</v>
      </c>
      <c r="M28" s="181"/>
      <c r="N28" s="177"/>
      <c r="O28" s="177" t="s">
        <v>63</v>
      </c>
      <c r="P28" s="177"/>
      <c r="Q28" s="177"/>
      <c r="R28" s="177"/>
      <c r="S28" s="177"/>
      <c r="T28" s="176"/>
    </row>
    <row r="29" spans="1:37" x14ac:dyDescent="0.35">
      <c r="A29" s="14">
        <v>203</v>
      </c>
      <c r="B29" s="67">
        <v>0.34</v>
      </c>
      <c r="C29" s="67">
        <v>-1.4884999999999999</v>
      </c>
      <c r="D29" s="67">
        <f t="shared" si="0"/>
        <v>-0.50609000000000004</v>
      </c>
      <c r="E29" s="67">
        <v>-1.3514187170323935</v>
      </c>
      <c r="F29" s="67">
        <f t="shared" si="1"/>
        <v>-1.3498957343580547</v>
      </c>
      <c r="G29" s="67">
        <f t="shared" si="2"/>
        <v>-1.5229826743388131E-3</v>
      </c>
      <c r="H29" s="67">
        <f t="shared" si="3"/>
        <v>-1.3790461725377239</v>
      </c>
      <c r="I29" s="67">
        <f t="shared" si="4"/>
        <v>2.7627455505330412E-2</v>
      </c>
      <c r="L29" s="180" t="s">
        <v>22</v>
      </c>
      <c r="M29" s="170">
        <v>0.9882591698169978</v>
      </c>
      <c r="N29" s="177"/>
      <c r="O29" s="177"/>
      <c r="P29" s="177"/>
      <c r="Q29" s="177"/>
      <c r="R29" s="177"/>
      <c r="S29" s="177"/>
      <c r="T29" s="176"/>
    </row>
    <row r="30" spans="1:37" x14ac:dyDescent="0.35">
      <c r="A30" s="14">
        <v>204</v>
      </c>
      <c r="B30" s="67">
        <v>0.35</v>
      </c>
      <c r="C30" s="67">
        <v>-1.4384000000000001</v>
      </c>
      <c r="D30" s="67">
        <f t="shared" si="0"/>
        <v>-0.50344</v>
      </c>
      <c r="E30" s="67">
        <v>-1.3756121396215197</v>
      </c>
      <c r="F30" s="67">
        <f t="shared" si="1"/>
        <v>-1.3058462577492993</v>
      </c>
      <c r="G30" s="67">
        <f t="shared" si="2"/>
        <v>-6.9765881872220437E-2</v>
      </c>
      <c r="H30" s="67">
        <f t="shared" si="3"/>
        <v>-1.3351050593084</v>
      </c>
      <c r="I30" s="67">
        <f t="shared" si="4"/>
        <v>-4.0507080313119781E-2</v>
      </c>
      <c r="L30" s="172" t="s">
        <v>23</v>
      </c>
      <c r="M30" s="171">
        <v>0.97665618672738164</v>
      </c>
      <c r="N30" s="177"/>
      <c r="O30" s="177"/>
      <c r="P30" s="177"/>
      <c r="Q30" s="177"/>
      <c r="R30" s="177"/>
      <c r="S30" s="177"/>
      <c r="T30" s="176"/>
    </row>
    <row r="31" spans="1:37" x14ac:dyDescent="0.35">
      <c r="A31" s="14">
        <v>205</v>
      </c>
      <c r="B31" s="67">
        <v>0.35</v>
      </c>
      <c r="C31" s="67">
        <v>-1.4445000000000003</v>
      </c>
      <c r="D31" s="67">
        <f t="shared" si="0"/>
        <v>-0.50557500000000011</v>
      </c>
      <c r="E31" s="67">
        <v>-1.3250381639001405</v>
      </c>
      <c r="F31" s="67">
        <f t="shared" si="1"/>
        <v>-1.3112095672765132</v>
      </c>
      <c r="G31" s="67">
        <f t="shared" si="2"/>
        <v>-1.3828596623627343E-2</v>
      </c>
      <c r="H31" s="67">
        <f t="shared" si="3"/>
        <v>-1.3405450873502742</v>
      </c>
      <c r="I31" s="67">
        <f t="shared" si="4"/>
        <v>1.5506923450133714E-2</v>
      </c>
      <c r="L31" s="180" t="s">
        <v>24</v>
      </c>
      <c r="M31" s="170">
        <v>0.97604187585178648</v>
      </c>
      <c r="N31" s="177"/>
      <c r="O31" s="177"/>
      <c r="P31" s="177"/>
      <c r="Q31" s="177"/>
      <c r="R31" s="177"/>
      <c r="S31" s="177"/>
      <c r="T31" s="176"/>
    </row>
    <row r="32" spans="1:37" x14ac:dyDescent="0.35">
      <c r="A32" s="14">
        <v>207</v>
      </c>
      <c r="B32" s="67">
        <v>-1.52</v>
      </c>
      <c r="C32" s="67">
        <v>8.2750000000000004E-2</v>
      </c>
      <c r="D32" s="67">
        <f t="shared" si="0"/>
        <v>-0.12578</v>
      </c>
      <c r="E32" s="67">
        <v>-3.5121943583788333E-2</v>
      </c>
      <c r="F32" s="67">
        <f t="shared" si="1"/>
        <v>3.1596084434505775E-2</v>
      </c>
      <c r="G32" s="67">
        <f t="shared" si="2"/>
        <v>-6.6718028018294101E-2</v>
      </c>
      <c r="H32" s="67">
        <f t="shared" si="3"/>
        <v>1.3791543943093565E-2</v>
      </c>
      <c r="I32" s="67">
        <f t="shared" si="4"/>
        <v>-4.8913487526881898E-2</v>
      </c>
      <c r="L32" s="172" t="s">
        <v>25</v>
      </c>
      <c r="M32" s="171">
        <v>7.5002093986121163E-2</v>
      </c>
      <c r="N32" s="177"/>
      <c r="O32" s="177"/>
      <c r="P32" s="177"/>
      <c r="Q32" s="177"/>
      <c r="R32" s="177"/>
      <c r="S32" s="177"/>
      <c r="T32" s="176"/>
    </row>
    <row r="33" spans="1:20" ht="15" thickBot="1" x14ac:dyDescent="0.4">
      <c r="A33" s="14">
        <v>208</v>
      </c>
      <c r="B33" s="67">
        <v>-1.47</v>
      </c>
      <c r="C33" s="67">
        <v>-0.26666666666666666</v>
      </c>
      <c r="D33" s="67">
        <f t="shared" si="0"/>
        <v>0.39200000000000002</v>
      </c>
      <c r="E33" s="67">
        <v>-0.34088170764175124</v>
      </c>
      <c r="F33" s="67">
        <f t="shared" si="1"/>
        <v>-0.27562190528690533</v>
      </c>
      <c r="G33" s="67">
        <f t="shared" si="2"/>
        <v>-6.5259802354845908E-2</v>
      </c>
      <c r="H33" s="67">
        <f t="shared" si="3"/>
        <v>-0.2660661199359951</v>
      </c>
      <c r="I33" s="67">
        <f t="shared" si="4"/>
        <v>-7.4815587705756137E-2</v>
      </c>
      <c r="L33" s="179" t="s">
        <v>26</v>
      </c>
      <c r="M33" s="165">
        <v>79</v>
      </c>
      <c r="N33" s="177"/>
      <c r="O33" s="177"/>
      <c r="P33" s="177"/>
      <c r="Q33" s="177"/>
      <c r="R33" s="177"/>
      <c r="S33" s="177"/>
      <c r="T33" s="176"/>
    </row>
    <row r="34" spans="1:20" x14ac:dyDescent="0.35">
      <c r="A34" s="14">
        <v>209</v>
      </c>
      <c r="B34" s="67">
        <v>-1.42</v>
      </c>
      <c r="C34" s="67">
        <v>-0.67</v>
      </c>
      <c r="D34" s="67">
        <f t="shared" si="0"/>
        <v>0.95140000000000002</v>
      </c>
      <c r="E34" s="67">
        <v>-0.50887328979806912</v>
      </c>
      <c r="F34" s="67">
        <f t="shared" si="1"/>
        <v>-0.63024510353437257</v>
      </c>
      <c r="G34" s="67">
        <f t="shared" si="2"/>
        <v>0.12137181373630346</v>
      </c>
      <c r="H34" s="67">
        <f t="shared" si="3"/>
        <v>-0.59100607450914167</v>
      </c>
      <c r="I34" s="67">
        <f t="shared" si="4"/>
        <v>8.2132784711072548E-2</v>
      </c>
      <c r="L34" s="178"/>
      <c r="M34" s="177"/>
      <c r="N34" s="177"/>
      <c r="O34" s="177"/>
      <c r="P34" s="177"/>
      <c r="Q34" s="177"/>
      <c r="R34" s="177"/>
      <c r="S34" s="177"/>
      <c r="T34" s="176"/>
    </row>
    <row r="35" spans="1:20" ht="15" thickBot="1" x14ac:dyDescent="0.4">
      <c r="A35" s="14">
        <v>253</v>
      </c>
      <c r="B35" s="67">
        <v>-0.92</v>
      </c>
      <c r="C35" s="14">
        <v>0.03</v>
      </c>
      <c r="D35" s="67">
        <f t="shared" si="0"/>
        <v>-2.76E-2</v>
      </c>
      <c r="E35" s="67">
        <v>-5.4969356763206426E-2</v>
      </c>
      <c r="F35" s="67">
        <f t="shared" si="1"/>
        <v>-1.4783354509842719E-2</v>
      </c>
      <c r="G35" s="67">
        <f t="shared" si="2"/>
        <v>-4.0186002253363703E-2</v>
      </c>
      <c r="H35" s="67">
        <f t="shared" si="3"/>
        <v>-2.7464557824181304E-2</v>
      </c>
      <c r="I35" s="67">
        <f t="shared" si="4"/>
        <v>-2.7504798939025122E-2</v>
      </c>
      <c r="L35" s="178" t="s">
        <v>27</v>
      </c>
      <c r="M35" s="177"/>
      <c r="N35" s="177"/>
      <c r="O35" s="177"/>
      <c r="P35" s="177"/>
      <c r="Q35" s="177"/>
      <c r="R35" s="177"/>
      <c r="S35" s="177"/>
      <c r="T35" s="176"/>
    </row>
    <row r="36" spans="1:20" x14ac:dyDescent="0.35">
      <c r="A36" s="14">
        <v>254</v>
      </c>
      <c r="B36" s="67">
        <v>-0.88466666666666671</v>
      </c>
      <c r="C36" s="14">
        <v>-0.25</v>
      </c>
      <c r="D36" s="67">
        <f t="shared" si="0"/>
        <v>0.22116666666666668</v>
      </c>
      <c r="E36" s="67">
        <v>-0.21239870435223465</v>
      </c>
      <c r="F36" s="67">
        <f t="shared" si="1"/>
        <v>-0.26096805411965462</v>
      </c>
      <c r="G36" s="67">
        <f t="shared" si="2"/>
        <v>4.8569349767419973E-2</v>
      </c>
      <c r="H36" s="67">
        <f t="shared" si="3"/>
        <v>-0.25996728443874884</v>
      </c>
      <c r="I36" s="67">
        <f t="shared" si="4"/>
        <v>4.7568580086514184E-2</v>
      </c>
      <c r="L36" s="175"/>
      <c r="M36" s="174" t="s">
        <v>32</v>
      </c>
      <c r="N36" s="174" t="s">
        <v>33</v>
      </c>
      <c r="O36" s="174" t="s">
        <v>34</v>
      </c>
      <c r="P36" s="174" t="s">
        <v>35</v>
      </c>
      <c r="Q36" s="174" t="s">
        <v>36</v>
      </c>
      <c r="R36" s="177"/>
      <c r="S36" s="177"/>
      <c r="T36" s="176"/>
    </row>
    <row r="37" spans="1:20" x14ac:dyDescent="0.35">
      <c r="A37" s="14">
        <v>255</v>
      </c>
      <c r="B37" s="67">
        <v>-0.8686666666666667</v>
      </c>
      <c r="C37" s="14">
        <v>-0.45</v>
      </c>
      <c r="D37" s="67">
        <f t="shared" si="0"/>
        <v>0.39090000000000003</v>
      </c>
      <c r="E37" s="67">
        <v>-0.3906041721309414</v>
      </c>
      <c r="F37" s="67">
        <f t="shared" si="1"/>
        <v>-0.43681426812666313</v>
      </c>
      <c r="G37" s="67">
        <f t="shared" si="2"/>
        <v>4.6210095995721734E-2</v>
      </c>
      <c r="H37" s="67">
        <f t="shared" si="3"/>
        <v>-0.42643542326648093</v>
      </c>
      <c r="I37" s="67">
        <f t="shared" si="4"/>
        <v>3.5831251135539532E-2</v>
      </c>
      <c r="L37" s="180" t="s">
        <v>28</v>
      </c>
      <c r="M37" s="170">
        <v>2</v>
      </c>
      <c r="N37" s="170">
        <v>17.886702119592734</v>
      </c>
      <c r="O37" s="170">
        <v>8.9433510597963668</v>
      </c>
      <c r="P37" s="170">
        <v>1589.8402999638793</v>
      </c>
      <c r="Q37" s="170">
        <v>9.7842698996092042E-63</v>
      </c>
      <c r="R37" s="177"/>
      <c r="S37" s="177"/>
      <c r="T37" s="176"/>
    </row>
    <row r="38" spans="1:20" x14ac:dyDescent="0.35">
      <c r="A38" s="14">
        <v>256</v>
      </c>
      <c r="B38" s="67">
        <v>-0.84733333333333338</v>
      </c>
      <c r="C38" s="14">
        <v>-0.66</v>
      </c>
      <c r="D38" s="67">
        <f t="shared" si="0"/>
        <v>0.55924000000000007</v>
      </c>
      <c r="E38" s="67">
        <v>-0.57263711703123243</v>
      </c>
      <c r="F38" s="67">
        <f t="shared" si="1"/>
        <v>-0.62145279283402211</v>
      </c>
      <c r="G38" s="67">
        <f t="shared" si="2"/>
        <v>4.8815675802789671E-2</v>
      </c>
      <c r="H38" s="67">
        <f t="shared" si="3"/>
        <v>-0.6017171267836483</v>
      </c>
      <c r="I38" s="67">
        <f t="shared" si="4"/>
        <v>2.908000975241587E-2</v>
      </c>
      <c r="L38" s="180" t="s">
        <v>29</v>
      </c>
      <c r="M38" s="170">
        <v>76</v>
      </c>
      <c r="N38" s="170">
        <v>0.42752387177502438</v>
      </c>
      <c r="O38" s="170">
        <v>5.6253141023029527E-3</v>
      </c>
      <c r="P38" s="170"/>
      <c r="Q38" s="170"/>
      <c r="R38" s="177"/>
      <c r="S38" s="177"/>
      <c r="T38" s="176"/>
    </row>
    <row r="39" spans="1:20" ht="15" thickBot="1" x14ac:dyDescent="0.4">
      <c r="A39" s="14">
        <v>257</v>
      </c>
      <c r="B39" s="67">
        <v>-0.81533333333333335</v>
      </c>
      <c r="C39" s="14">
        <v>-0.96</v>
      </c>
      <c r="D39" s="67">
        <f t="shared" si="0"/>
        <v>0.78271999999999997</v>
      </c>
      <c r="E39" s="67">
        <v>-0.79671342434940173</v>
      </c>
      <c r="F39" s="67">
        <f t="shared" si="1"/>
        <v>-0.88522211384453475</v>
      </c>
      <c r="G39" s="67">
        <f t="shared" si="2"/>
        <v>8.8508689495133019E-2</v>
      </c>
      <c r="H39" s="67">
        <f t="shared" si="3"/>
        <v>-0.85296323270938379</v>
      </c>
      <c r="I39" s="67">
        <f t="shared" si="4"/>
        <v>5.6249808359982056E-2</v>
      </c>
      <c r="L39" s="179" t="s">
        <v>30</v>
      </c>
      <c r="M39" s="165">
        <v>78</v>
      </c>
      <c r="N39" s="165">
        <v>18.314225991367756</v>
      </c>
      <c r="O39" s="165"/>
      <c r="P39" s="165"/>
      <c r="Q39" s="165"/>
      <c r="R39" s="177"/>
      <c r="S39" s="177"/>
      <c r="T39" s="176"/>
    </row>
    <row r="40" spans="1:20" ht="15" thickBot="1" x14ac:dyDescent="0.4">
      <c r="A40" s="14">
        <v>258</v>
      </c>
      <c r="B40" s="67">
        <v>-0.79400000000000004</v>
      </c>
      <c r="C40" s="14">
        <v>-1.06</v>
      </c>
      <c r="D40" s="67">
        <f t="shared" ref="D40:D71" si="5">B40*C40</f>
        <v>0.84164000000000005</v>
      </c>
      <c r="E40" s="67">
        <v>-0.90021026126620629</v>
      </c>
      <c r="F40" s="67">
        <f t="shared" ref="F40:F71" si="6">$M$23*C40+$M$22</f>
        <v>-0.97314522084803912</v>
      </c>
      <c r="G40" s="67">
        <f t="shared" ref="G40:G71" si="7">E40-F40</f>
        <v>7.2934959581832826E-2</v>
      </c>
      <c r="H40" s="67">
        <f t="shared" ref="H40:H71" si="8">$M$44*D40+$M$43*C40+$M$42</f>
        <v>-0.93748454500813905</v>
      </c>
      <c r="I40" s="67">
        <f t="shared" ref="I40:I71" si="9">E40-H40</f>
        <v>3.7274283741932757E-2</v>
      </c>
      <c r="L40" s="178"/>
      <c r="M40" s="177"/>
      <c r="N40" s="177"/>
      <c r="O40" s="177"/>
      <c r="P40" s="177"/>
      <c r="Q40" s="177"/>
      <c r="R40" s="177"/>
      <c r="S40" s="177"/>
      <c r="T40" s="176"/>
    </row>
    <row r="41" spans="1:20" x14ac:dyDescent="0.35">
      <c r="A41" s="14">
        <v>259</v>
      </c>
      <c r="B41" s="67">
        <v>-0.746</v>
      </c>
      <c r="C41" s="14">
        <v>-1.1200000000000001</v>
      </c>
      <c r="D41" s="67">
        <f t="shared" si="5"/>
        <v>0.83552000000000004</v>
      </c>
      <c r="E41" s="67">
        <v>-1.0104989605449497</v>
      </c>
      <c r="F41" s="67">
        <f t="shared" si="6"/>
        <v>-1.0258990850501417</v>
      </c>
      <c r="G41" s="67">
        <f t="shared" si="7"/>
        <v>1.5400124505192014E-2</v>
      </c>
      <c r="H41" s="67">
        <f t="shared" si="8"/>
        <v>-0.99025480426260248</v>
      </c>
      <c r="I41" s="67">
        <f t="shared" si="9"/>
        <v>-2.0244156282347214E-2</v>
      </c>
      <c r="L41" s="175"/>
      <c r="M41" s="174" t="s">
        <v>37</v>
      </c>
      <c r="N41" s="174" t="s">
        <v>25</v>
      </c>
      <c r="O41" s="174" t="s">
        <v>38</v>
      </c>
      <c r="P41" s="174" t="s">
        <v>39</v>
      </c>
      <c r="Q41" s="174" t="s">
        <v>40</v>
      </c>
      <c r="R41" s="174" t="s">
        <v>41</v>
      </c>
      <c r="S41" s="174" t="s">
        <v>42</v>
      </c>
      <c r="T41" s="173" t="s">
        <v>43</v>
      </c>
    </row>
    <row r="42" spans="1:20" x14ac:dyDescent="0.35">
      <c r="A42" s="14">
        <v>260</v>
      </c>
      <c r="B42" s="67">
        <v>-0.72199999999999998</v>
      </c>
      <c r="C42" s="14">
        <v>-1.27</v>
      </c>
      <c r="D42" s="67">
        <f t="shared" si="5"/>
        <v>0.91693999999999998</v>
      </c>
      <c r="E42" s="67">
        <v>-1.0375432103723428</v>
      </c>
      <c r="F42" s="67">
        <f t="shared" si="6"/>
        <v>-1.1577837455553981</v>
      </c>
      <c r="G42" s="67">
        <f t="shared" si="7"/>
        <v>0.12024053518305533</v>
      </c>
      <c r="H42" s="67">
        <f t="shared" si="8"/>
        <v>-1.117382066023126</v>
      </c>
      <c r="I42" s="67">
        <f t="shared" si="9"/>
        <v>7.9838855650783191E-2</v>
      </c>
      <c r="L42" s="172" t="s">
        <v>31</v>
      </c>
      <c r="M42" s="171">
        <v>-5.2328610877002621E-2</v>
      </c>
      <c r="N42" s="170">
        <v>2.2740508020347827E-2</v>
      </c>
      <c r="O42" s="170">
        <v>-2.3011188153835374</v>
      </c>
      <c r="P42" s="171">
        <v>2.412739545975745E-2</v>
      </c>
      <c r="Q42" s="170">
        <v>-9.7620257830534143E-2</v>
      </c>
      <c r="R42" s="170">
        <v>-7.0369639234710984E-3</v>
      </c>
      <c r="S42" s="170">
        <v>-9.7620257830534143E-2</v>
      </c>
      <c r="T42" s="169">
        <v>-7.0369639234710984E-3</v>
      </c>
    </row>
    <row r="43" spans="1:20" x14ac:dyDescent="0.35">
      <c r="A43" s="14">
        <v>261</v>
      </c>
      <c r="B43" s="67">
        <v>-0.69799999999999995</v>
      </c>
      <c r="C43" s="14">
        <v>-1.35</v>
      </c>
      <c r="D43" s="67">
        <f t="shared" si="5"/>
        <v>0.94230000000000003</v>
      </c>
      <c r="E43" s="67">
        <v>-1.1783513703406352</v>
      </c>
      <c r="F43" s="67">
        <f t="shared" si="6"/>
        <v>-1.2281222311582014</v>
      </c>
      <c r="G43" s="67">
        <f t="shared" si="7"/>
        <v>4.9770860817566209E-2</v>
      </c>
      <c r="H43" s="67">
        <f t="shared" si="8"/>
        <v>-1.1860794473521616</v>
      </c>
      <c r="I43" s="67">
        <f t="shared" si="9"/>
        <v>7.7280770115264463E-3</v>
      </c>
      <c r="L43" s="172" t="s">
        <v>19</v>
      </c>
      <c r="M43" s="171">
        <v>0.87444398788130961</v>
      </c>
      <c r="N43" s="170">
        <v>1.5693285273216086E-2</v>
      </c>
      <c r="O43" s="170">
        <v>55.720900541694313</v>
      </c>
      <c r="P43" s="171">
        <v>2.1860357419360829E-63</v>
      </c>
      <c r="Q43" s="170">
        <v>0.84318810144730516</v>
      </c>
      <c r="R43" s="170">
        <v>0.90569987431531407</v>
      </c>
      <c r="S43" s="170">
        <v>0.84318810144730516</v>
      </c>
      <c r="T43" s="169">
        <v>0.90569987431531407</v>
      </c>
    </row>
    <row r="44" spans="1:20" ht="15" thickBot="1" x14ac:dyDescent="0.4">
      <c r="A44" s="14">
        <v>262</v>
      </c>
      <c r="B44" s="67">
        <v>-0.66799999999999993</v>
      </c>
      <c r="C44" s="14">
        <v>-1.39</v>
      </c>
      <c r="D44" s="67">
        <f t="shared" si="5"/>
        <v>0.92851999999999979</v>
      </c>
      <c r="E44" s="67">
        <v>-1.1696460525491568</v>
      </c>
      <c r="F44" s="67">
        <f t="shared" si="6"/>
        <v>-1.2632914739596031</v>
      </c>
      <c r="G44" s="67">
        <f t="shared" si="7"/>
        <v>9.3645421410446295E-2</v>
      </c>
      <c r="H44" s="67">
        <f t="shared" si="8"/>
        <v>-1.2217408479370606</v>
      </c>
      <c r="I44" s="67">
        <f t="shared" si="9"/>
        <v>5.2094795387903847E-2</v>
      </c>
      <c r="L44" s="168" t="s">
        <v>62</v>
      </c>
      <c r="M44" s="167">
        <v>4.961110810210044E-2</v>
      </c>
      <c r="N44" s="165">
        <v>1.6178548987861922E-2</v>
      </c>
      <c r="O44" s="165">
        <v>3.0664745113620233</v>
      </c>
      <c r="P44" s="167">
        <v>2.9992729610990579E-3</v>
      </c>
      <c r="Q44" s="165">
        <v>1.7388735219181481E-2</v>
      </c>
      <c r="R44" s="165">
        <v>8.1833480985019399E-2</v>
      </c>
      <c r="S44" s="165">
        <v>1.7388735219181481E-2</v>
      </c>
      <c r="T44" s="164">
        <v>8.1833480985019399E-2</v>
      </c>
    </row>
    <row r="45" spans="1:20" x14ac:dyDescent="0.35">
      <c r="A45" s="14">
        <v>263</v>
      </c>
      <c r="B45" s="67">
        <v>-0.6386666666666666</v>
      </c>
      <c r="C45" s="14">
        <v>-1.49</v>
      </c>
      <c r="D45" s="67">
        <f t="shared" si="5"/>
        <v>0.9516133333333332</v>
      </c>
      <c r="E45" s="67">
        <v>-1.2008578491274868</v>
      </c>
      <c r="F45" s="67">
        <f t="shared" si="6"/>
        <v>-1.3512145809631073</v>
      </c>
      <c r="G45" s="67">
        <f t="shared" si="7"/>
        <v>0.15035673183562048</v>
      </c>
      <c r="H45" s="67">
        <f t="shared" si="8"/>
        <v>-1.3080395608687538</v>
      </c>
      <c r="I45" s="67">
        <f t="shared" si="9"/>
        <v>0.10718171174126701</v>
      </c>
    </row>
    <row r="46" spans="1:20" x14ac:dyDescent="0.35">
      <c r="A46" s="14">
        <v>264</v>
      </c>
      <c r="B46" s="67">
        <v>-0.61666666666666659</v>
      </c>
      <c r="C46" s="14">
        <v>-1.4</v>
      </c>
      <c r="D46" s="67">
        <f t="shared" si="5"/>
        <v>0.86333333333333317</v>
      </c>
      <c r="E46" s="67">
        <v>-1.2517066094546163</v>
      </c>
      <c r="F46" s="67">
        <f t="shared" si="6"/>
        <v>-1.2720837846599535</v>
      </c>
      <c r="G46" s="67">
        <f t="shared" si="7"/>
        <v>2.0377175205337217E-2</v>
      </c>
      <c r="H46" s="67">
        <f t="shared" si="8"/>
        <v>-1.2337192705826894</v>
      </c>
      <c r="I46" s="67">
        <f t="shared" si="9"/>
        <v>-1.7987338871926939E-2</v>
      </c>
    </row>
    <row r="47" spans="1:20" x14ac:dyDescent="0.35">
      <c r="A47" s="14">
        <v>265</v>
      </c>
      <c r="B47" s="67">
        <v>-0.58733333333333326</v>
      </c>
      <c r="C47" s="14">
        <v>-1.47</v>
      </c>
      <c r="D47" s="67">
        <f t="shared" si="5"/>
        <v>0.86337999999999993</v>
      </c>
      <c r="E47" s="67">
        <v>-1.2711046875786194</v>
      </c>
      <c r="F47" s="67">
        <f t="shared" si="6"/>
        <v>-1.3336299595624064</v>
      </c>
      <c r="G47" s="67">
        <f t="shared" si="7"/>
        <v>6.252527198378699E-2</v>
      </c>
      <c r="H47" s="67">
        <f t="shared" si="8"/>
        <v>-1.2949280345493364</v>
      </c>
      <c r="I47" s="67">
        <f t="shared" si="9"/>
        <v>2.3823346970716974E-2</v>
      </c>
    </row>
    <row r="48" spans="1:20" x14ac:dyDescent="0.35">
      <c r="A48" s="14">
        <v>266</v>
      </c>
      <c r="B48" s="67">
        <v>-0.54666666666666663</v>
      </c>
      <c r="C48" s="14">
        <v>-1.48</v>
      </c>
      <c r="D48" s="67">
        <f t="shared" si="5"/>
        <v>0.8090666666666666</v>
      </c>
      <c r="E48" s="67">
        <v>-1.3310919189948427</v>
      </c>
      <c r="F48" s="67">
        <f t="shared" si="6"/>
        <v>-1.3424222702627568</v>
      </c>
      <c r="G48" s="67">
        <f t="shared" si="7"/>
        <v>1.1330351267914152E-2</v>
      </c>
      <c r="H48" s="67">
        <f t="shared" si="8"/>
        <v>-1.3063670190795349</v>
      </c>
      <c r="I48" s="67">
        <f t="shared" si="9"/>
        <v>-2.4724899915307796E-2</v>
      </c>
    </row>
    <row r="49" spans="1:9" x14ac:dyDescent="0.35">
      <c r="A49" s="14">
        <v>267</v>
      </c>
      <c r="B49" s="67">
        <v>-0.51333333333333331</v>
      </c>
      <c r="C49" s="14">
        <v>-1.54</v>
      </c>
      <c r="D49" s="67">
        <f t="shared" si="5"/>
        <v>0.79053333333333331</v>
      </c>
      <c r="E49" s="67">
        <v>-1.3401188395425332</v>
      </c>
      <c r="F49" s="67">
        <f t="shared" si="6"/>
        <v>-1.3951761344648594</v>
      </c>
      <c r="G49" s="67">
        <f t="shared" si="7"/>
        <v>5.505729492232625E-2</v>
      </c>
      <c r="H49" s="67">
        <f t="shared" si="8"/>
        <v>-1.3597531175559057</v>
      </c>
      <c r="I49" s="67">
        <f t="shared" si="9"/>
        <v>1.9634278013372475E-2</v>
      </c>
    </row>
    <row r="50" spans="1:9" x14ac:dyDescent="0.35">
      <c r="A50" s="14">
        <v>268</v>
      </c>
      <c r="B50" s="67">
        <v>-0.48666666666666664</v>
      </c>
      <c r="C50" s="14">
        <v>-1.59</v>
      </c>
      <c r="D50" s="67">
        <f t="shared" si="5"/>
        <v>0.77380000000000004</v>
      </c>
      <c r="E50" s="67">
        <v>-1.423030049554082</v>
      </c>
      <c r="F50" s="67">
        <f t="shared" si="6"/>
        <v>-1.4391376879666118</v>
      </c>
      <c r="G50" s="67">
        <f t="shared" si="7"/>
        <v>1.6107638412529823E-2</v>
      </c>
      <c r="H50" s="67">
        <f t="shared" si="8"/>
        <v>-1.4043054761588796</v>
      </c>
      <c r="I50" s="67">
        <f t="shared" si="9"/>
        <v>-1.8724573395202393E-2</v>
      </c>
    </row>
    <row r="51" spans="1:9" x14ac:dyDescent="0.35">
      <c r="A51" s="14">
        <v>269</v>
      </c>
      <c r="B51" s="67">
        <v>-0.46799999999999997</v>
      </c>
      <c r="C51" s="14">
        <v>-1.64</v>
      </c>
      <c r="D51" s="67">
        <f t="shared" si="5"/>
        <v>0.76751999999999987</v>
      </c>
      <c r="E51" s="67">
        <v>-1.4715857889615998</v>
      </c>
      <c r="F51" s="67">
        <f t="shared" si="6"/>
        <v>-1.4830992414683637</v>
      </c>
      <c r="G51" s="67">
        <f t="shared" si="7"/>
        <v>1.1513452506763944E-2</v>
      </c>
      <c r="H51" s="67">
        <f t="shared" si="8"/>
        <v>-1.4483392333118261</v>
      </c>
      <c r="I51" s="67">
        <f t="shared" si="9"/>
        <v>-2.3246555649773626E-2</v>
      </c>
    </row>
    <row r="52" spans="1:9" x14ac:dyDescent="0.35">
      <c r="A52" s="14">
        <v>270</v>
      </c>
      <c r="B52" s="67">
        <v>-0.45199999999999996</v>
      </c>
      <c r="C52" s="14">
        <v>-1.66</v>
      </c>
      <c r="D52" s="67">
        <f t="shared" si="5"/>
        <v>0.75031999999999988</v>
      </c>
      <c r="E52" s="67">
        <v>-1.4541781806878695</v>
      </c>
      <c r="F52" s="67">
        <f t="shared" si="6"/>
        <v>-1.5006838628690644</v>
      </c>
      <c r="G52" s="67">
        <f t="shared" si="7"/>
        <v>4.6505682181194885E-2</v>
      </c>
      <c r="H52" s="67">
        <f t="shared" si="8"/>
        <v>-1.4666814241288084</v>
      </c>
      <c r="I52" s="67">
        <f t="shared" si="9"/>
        <v>1.2503243440938894E-2</v>
      </c>
    </row>
    <row r="53" spans="1:9" x14ac:dyDescent="0.35">
      <c r="A53" s="14">
        <v>271</v>
      </c>
      <c r="B53" s="67">
        <v>-0.436</v>
      </c>
      <c r="C53" s="14">
        <v>-1.65</v>
      </c>
      <c r="D53" s="67">
        <f t="shared" si="5"/>
        <v>0.71939999999999993</v>
      </c>
      <c r="E53" s="67">
        <v>-1.4721907968268682</v>
      </c>
      <c r="F53" s="67">
        <f t="shared" si="6"/>
        <v>-1.4918915521687142</v>
      </c>
      <c r="G53" s="67">
        <f t="shared" si="7"/>
        <v>1.970075534184601E-2</v>
      </c>
      <c r="H53" s="67">
        <f t="shared" si="8"/>
        <v>-1.4594709597125124</v>
      </c>
      <c r="I53" s="67">
        <f t="shared" si="9"/>
        <v>-1.2719837114355759E-2</v>
      </c>
    </row>
    <row r="54" spans="1:9" x14ac:dyDescent="0.35">
      <c r="A54" s="14">
        <v>272</v>
      </c>
      <c r="B54" s="67">
        <v>-0.42</v>
      </c>
      <c r="C54" s="14">
        <v>-1.73</v>
      </c>
      <c r="D54" s="67">
        <f t="shared" si="5"/>
        <v>0.72659999999999991</v>
      </c>
      <c r="E54" s="67">
        <v>-1.5750512460524393</v>
      </c>
      <c r="F54" s="67">
        <f t="shared" si="6"/>
        <v>-1.5622300377715175</v>
      </c>
      <c r="G54" s="67">
        <f t="shared" si="7"/>
        <v>-1.2821208280921814E-2</v>
      </c>
      <c r="H54" s="67">
        <f t="shared" si="8"/>
        <v>-1.529069278764682</v>
      </c>
      <c r="I54" s="67">
        <f t="shared" si="9"/>
        <v>-4.5981967287757275E-2</v>
      </c>
    </row>
    <row r="55" spans="1:9" x14ac:dyDescent="0.35">
      <c r="A55" s="14">
        <v>273</v>
      </c>
      <c r="B55" s="67">
        <v>-0.40399999999999997</v>
      </c>
      <c r="C55" s="14">
        <v>-1.73</v>
      </c>
      <c r="D55" s="67">
        <f t="shared" si="5"/>
        <v>0.69891999999999999</v>
      </c>
      <c r="E55" s="67">
        <v>-1.5405581595910656</v>
      </c>
      <c r="F55" s="67">
        <f t="shared" si="6"/>
        <v>-1.5622300377715175</v>
      </c>
      <c r="G55" s="67">
        <f t="shared" si="7"/>
        <v>2.1671878180451909E-2</v>
      </c>
      <c r="H55" s="67">
        <f t="shared" si="8"/>
        <v>-1.5304425142369482</v>
      </c>
      <c r="I55" s="67">
        <f t="shared" si="9"/>
        <v>-1.0115645354117353E-2</v>
      </c>
    </row>
    <row r="56" spans="1:9" x14ac:dyDescent="0.35">
      <c r="A56" s="14">
        <v>274</v>
      </c>
      <c r="B56" s="67">
        <v>-0.35333333333333333</v>
      </c>
      <c r="C56" s="14">
        <v>-1.88</v>
      </c>
      <c r="D56" s="67">
        <f t="shared" si="5"/>
        <v>0.66426666666666667</v>
      </c>
      <c r="E56" s="67">
        <v>-1.588813435757584</v>
      </c>
      <c r="F56" s="67">
        <f t="shared" si="6"/>
        <v>-1.6941146982767739</v>
      </c>
      <c r="G56" s="67">
        <f t="shared" si="7"/>
        <v>0.10530126251918981</v>
      </c>
      <c r="H56" s="67">
        <f t="shared" si="8"/>
        <v>-1.6633283026852428</v>
      </c>
      <c r="I56" s="67">
        <f t="shared" si="9"/>
        <v>7.4514866927658741E-2</v>
      </c>
    </row>
    <row r="57" spans="1:9" x14ac:dyDescent="0.35">
      <c r="A57" s="14">
        <v>275</v>
      </c>
      <c r="B57" s="67">
        <v>-0.33666666666666667</v>
      </c>
      <c r="C57" s="14">
        <v>-1.86</v>
      </c>
      <c r="D57" s="67">
        <f t="shared" si="5"/>
        <v>0.62620000000000009</v>
      </c>
      <c r="E57" s="67">
        <v>-1.698812918997</v>
      </c>
      <c r="F57" s="67">
        <f t="shared" si="6"/>
        <v>-1.6765300768760731</v>
      </c>
      <c r="G57" s="67">
        <f t="shared" si="7"/>
        <v>-2.2282842120926905E-2</v>
      </c>
      <c r="H57" s="67">
        <f t="shared" si="8"/>
        <v>-1.6477279524427033</v>
      </c>
      <c r="I57" s="67">
        <f t="shared" si="9"/>
        <v>-5.1084966554296729E-2</v>
      </c>
    </row>
    <row r="58" spans="1:9" x14ac:dyDescent="0.35">
      <c r="A58" s="14">
        <v>276</v>
      </c>
      <c r="B58" s="67">
        <v>-0.32</v>
      </c>
      <c r="C58" s="14">
        <v>-1.88</v>
      </c>
      <c r="D58" s="67">
        <f t="shared" si="5"/>
        <v>0.60160000000000002</v>
      </c>
      <c r="E58" s="67">
        <v>-1.5889428406350143</v>
      </c>
      <c r="F58" s="67">
        <f t="shared" si="6"/>
        <v>-1.6941146982767739</v>
      </c>
      <c r="G58" s="67">
        <f t="shared" si="7"/>
        <v>0.10517185764175951</v>
      </c>
      <c r="H58" s="67">
        <f t="shared" si="8"/>
        <v>-1.6664372654596411</v>
      </c>
      <c r="I58" s="67">
        <f t="shared" si="9"/>
        <v>7.7494424824626762E-2</v>
      </c>
    </row>
    <row r="59" spans="1:9" x14ac:dyDescent="0.35">
      <c r="A59" s="14">
        <v>277</v>
      </c>
      <c r="B59" s="67">
        <v>-0.30333333333333334</v>
      </c>
      <c r="C59" s="14">
        <v>-1.97</v>
      </c>
      <c r="D59" s="67">
        <f t="shared" si="5"/>
        <v>0.59756666666666669</v>
      </c>
      <c r="E59" s="67">
        <v>-1.7573306514251972</v>
      </c>
      <c r="F59" s="67">
        <f t="shared" si="6"/>
        <v>-1.7732454945799276</v>
      </c>
      <c r="G59" s="67">
        <f t="shared" si="7"/>
        <v>1.5914843154730463E-2</v>
      </c>
      <c r="H59" s="67">
        <f t="shared" si="8"/>
        <v>-1.7453373225049709</v>
      </c>
      <c r="I59" s="67">
        <f t="shared" si="9"/>
        <v>-1.1993328920226309E-2</v>
      </c>
    </row>
    <row r="60" spans="1:9" x14ac:dyDescent="0.35">
      <c r="A60" s="14">
        <v>278</v>
      </c>
      <c r="B60" s="67">
        <v>-0.28666666666666668</v>
      </c>
      <c r="C60" s="14">
        <v>-1.9</v>
      </c>
      <c r="D60" s="67">
        <f t="shared" si="5"/>
        <v>0.54466666666666663</v>
      </c>
      <c r="E60" s="67">
        <v>-1.7693467647861183</v>
      </c>
      <c r="F60" s="67">
        <f t="shared" si="6"/>
        <v>-1.7116993196774748</v>
      </c>
      <c r="G60" s="67">
        <f t="shared" si="7"/>
        <v>-5.7647445108643502E-2</v>
      </c>
      <c r="H60" s="67">
        <f t="shared" si="8"/>
        <v>-1.6867506709718803</v>
      </c>
      <c r="I60" s="67">
        <f t="shared" si="9"/>
        <v>-8.2596093814238047E-2</v>
      </c>
    </row>
    <row r="61" spans="1:9" x14ac:dyDescent="0.35">
      <c r="A61" s="14">
        <v>279</v>
      </c>
      <c r="B61" s="67">
        <v>-0.27333333333333332</v>
      </c>
      <c r="C61" s="14">
        <v>-1.97</v>
      </c>
      <c r="D61" s="67">
        <f t="shared" si="5"/>
        <v>0.53846666666666665</v>
      </c>
      <c r="E61" s="67">
        <v>-1.8136375641917193</v>
      </c>
      <c r="F61" s="67">
        <f t="shared" si="6"/>
        <v>-1.7732454945799276</v>
      </c>
      <c r="G61" s="67">
        <f t="shared" si="7"/>
        <v>-4.0392069611791648E-2</v>
      </c>
      <c r="H61" s="67">
        <f t="shared" si="8"/>
        <v>-1.7482693389938049</v>
      </c>
      <c r="I61" s="67">
        <f t="shared" si="9"/>
        <v>-6.5368225197914409E-2</v>
      </c>
    </row>
    <row r="62" spans="1:9" x14ac:dyDescent="0.35">
      <c r="A62" s="14">
        <v>280</v>
      </c>
      <c r="B62" s="67">
        <v>-3.3333333333333331E-3</v>
      </c>
      <c r="C62" s="14">
        <v>-1.97</v>
      </c>
      <c r="D62" s="67">
        <f t="shared" si="5"/>
        <v>6.566666666666666E-3</v>
      </c>
      <c r="E62" s="67">
        <v>-1.842353821752535</v>
      </c>
      <c r="F62" s="67">
        <f t="shared" si="6"/>
        <v>-1.7732454945799276</v>
      </c>
      <c r="G62" s="67">
        <f t="shared" si="7"/>
        <v>-6.9108327172607398E-2</v>
      </c>
      <c r="H62" s="67">
        <f t="shared" si="8"/>
        <v>-1.7746574873933121</v>
      </c>
      <c r="I62" s="67">
        <f t="shared" si="9"/>
        <v>-6.7696334359222954E-2</v>
      </c>
    </row>
    <row r="63" spans="1:9" x14ac:dyDescent="0.35">
      <c r="A63" s="14">
        <v>281</v>
      </c>
      <c r="B63" s="67">
        <v>1.3333333333333334E-2</v>
      </c>
      <c r="C63" s="14">
        <v>-2.02</v>
      </c>
      <c r="D63" s="67">
        <f t="shared" si="5"/>
        <v>-2.6933333333333337E-2</v>
      </c>
      <c r="E63" s="67">
        <v>-1.8607684760277572</v>
      </c>
      <c r="F63" s="67">
        <f t="shared" si="6"/>
        <v>-1.81720704808168</v>
      </c>
      <c r="G63" s="67">
        <f t="shared" si="7"/>
        <v>-4.3561427946077202E-2</v>
      </c>
      <c r="H63" s="67">
        <f t="shared" si="8"/>
        <v>-1.820041658908798</v>
      </c>
      <c r="I63" s="67">
        <f t="shared" si="9"/>
        <v>-4.0726817118959202E-2</v>
      </c>
    </row>
    <row r="64" spans="1:9" x14ac:dyDescent="0.35">
      <c r="A64" s="14">
        <v>282</v>
      </c>
      <c r="B64" s="67">
        <v>5.8666666666666673E-2</v>
      </c>
      <c r="C64" s="14">
        <v>-1.9</v>
      </c>
      <c r="D64" s="67">
        <f t="shared" si="5"/>
        <v>-0.11146666666666667</v>
      </c>
      <c r="E64" s="67">
        <v>-1.8457117203804509</v>
      </c>
      <c r="F64" s="67">
        <f t="shared" si="6"/>
        <v>-1.7116993196774748</v>
      </c>
      <c r="G64" s="67">
        <f t="shared" si="7"/>
        <v>-0.13401240070297615</v>
      </c>
      <c r="H64" s="67">
        <f t="shared" si="8"/>
        <v>-1.7193021727012716</v>
      </c>
      <c r="I64" s="67">
        <f t="shared" si="9"/>
        <v>-0.12640954767917933</v>
      </c>
    </row>
    <row r="65" spans="1:9" x14ac:dyDescent="0.35">
      <c r="A65" s="14">
        <v>283</v>
      </c>
      <c r="B65" s="67">
        <v>6.933333333333333E-2</v>
      </c>
      <c r="C65" s="14">
        <v>-1.96</v>
      </c>
      <c r="D65" s="67">
        <f t="shared" si="5"/>
        <v>-0.13589333333333334</v>
      </c>
      <c r="E65" s="67">
        <v>-1.800176155376757</v>
      </c>
      <c r="F65" s="67">
        <f t="shared" si="6"/>
        <v>-1.7644531838795774</v>
      </c>
      <c r="G65" s="67">
        <f t="shared" si="7"/>
        <v>-3.5722971497179623E-2</v>
      </c>
      <c r="H65" s="67">
        <f t="shared" si="8"/>
        <v>-1.7729806459747242</v>
      </c>
      <c r="I65" s="67">
        <f t="shared" si="9"/>
        <v>-2.7195509402032858E-2</v>
      </c>
    </row>
    <row r="66" spans="1:9" x14ac:dyDescent="0.35">
      <c r="A66" s="14">
        <v>284</v>
      </c>
      <c r="B66" s="67">
        <v>8.0666666666666664E-2</v>
      </c>
      <c r="C66" s="14">
        <v>-1.93</v>
      </c>
      <c r="D66" s="67">
        <f t="shared" si="5"/>
        <v>-0.15568666666666667</v>
      </c>
      <c r="E66" s="67">
        <v>-1.8756855487918305</v>
      </c>
      <c r="F66" s="67">
        <f t="shared" si="6"/>
        <v>-1.738076251778526</v>
      </c>
      <c r="G66" s="67">
        <f t="shared" si="7"/>
        <v>-0.13760929701330449</v>
      </c>
      <c r="H66" s="67">
        <f t="shared" si="8"/>
        <v>-1.7477292955379857</v>
      </c>
      <c r="I66" s="67">
        <f t="shared" si="9"/>
        <v>-0.12795625325384474</v>
      </c>
    </row>
    <row r="67" spans="1:9" x14ac:dyDescent="0.35">
      <c r="A67" s="14">
        <v>285</v>
      </c>
      <c r="B67" s="67">
        <v>8.4000000000000005E-2</v>
      </c>
      <c r="C67" s="14">
        <v>-1.92</v>
      </c>
      <c r="D67" s="67">
        <f t="shared" si="5"/>
        <v>-0.16128000000000001</v>
      </c>
      <c r="E67" s="67">
        <v>-1.8641835635066746</v>
      </c>
      <c r="F67" s="67">
        <f t="shared" si="6"/>
        <v>-1.7292839410781755</v>
      </c>
      <c r="G67" s="67">
        <f t="shared" si="7"/>
        <v>-0.13489962242849907</v>
      </c>
      <c r="H67" s="67">
        <f t="shared" si="8"/>
        <v>-1.739262347123824</v>
      </c>
      <c r="I67" s="67">
        <f t="shared" si="9"/>
        <v>-0.12492121638285059</v>
      </c>
    </row>
    <row r="68" spans="1:9" x14ac:dyDescent="0.35">
      <c r="A68" s="14">
        <v>286</v>
      </c>
      <c r="B68" s="67">
        <v>0.09</v>
      </c>
      <c r="C68" s="14">
        <v>-1.91</v>
      </c>
      <c r="D68" s="67">
        <f t="shared" si="5"/>
        <v>-0.1719</v>
      </c>
      <c r="E68" s="67">
        <v>-1.8029715213849906</v>
      </c>
      <c r="F68" s="67">
        <f t="shared" si="6"/>
        <v>-1.720491630377825</v>
      </c>
      <c r="G68" s="67">
        <f t="shared" si="7"/>
        <v>-8.2479891007165573E-2</v>
      </c>
      <c r="H68" s="67">
        <f t="shared" si="8"/>
        <v>-1.7310447772130551</v>
      </c>
      <c r="I68" s="67">
        <f t="shared" si="9"/>
        <v>-7.1926744171935564E-2</v>
      </c>
    </row>
    <row r="69" spans="1:9" x14ac:dyDescent="0.35">
      <c r="A69" s="14">
        <v>287</v>
      </c>
      <c r="B69" s="67">
        <v>0.11666666666666667</v>
      </c>
      <c r="C69" s="14">
        <v>-1.86</v>
      </c>
      <c r="D69" s="67">
        <f t="shared" si="5"/>
        <v>-0.21700000000000003</v>
      </c>
      <c r="E69" s="67">
        <v>-1.7993241202295658</v>
      </c>
      <c r="F69" s="67">
        <f t="shared" si="6"/>
        <v>-1.6765300768760731</v>
      </c>
      <c r="G69" s="67">
        <f t="shared" si="7"/>
        <v>-0.12279404335349264</v>
      </c>
      <c r="H69" s="67">
        <f t="shared" si="8"/>
        <v>-1.6895600387943943</v>
      </c>
      <c r="I69" s="67">
        <f t="shared" si="9"/>
        <v>-0.10976408143517147</v>
      </c>
    </row>
    <row r="70" spans="1:9" x14ac:dyDescent="0.35">
      <c r="A70" s="14">
        <v>288</v>
      </c>
      <c r="B70" s="67">
        <v>0.16466666666666668</v>
      </c>
      <c r="C70" s="14">
        <v>-1.77</v>
      </c>
      <c r="D70" s="67">
        <f t="shared" si="5"/>
        <v>-0.29146000000000005</v>
      </c>
      <c r="E70" s="67">
        <v>-1.6196553554514423</v>
      </c>
      <c r="F70" s="67">
        <f t="shared" si="6"/>
        <v>-1.5973992805729194</v>
      </c>
      <c r="G70" s="67">
        <f t="shared" si="7"/>
        <v>-2.2256074878522991E-2</v>
      </c>
      <c r="H70" s="67">
        <f t="shared" si="8"/>
        <v>-1.614554122994359</v>
      </c>
      <c r="I70" s="67">
        <f t="shared" si="9"/>
        <v>-5.1012324570833822E-3</v>
      </c>
    </row>
    <row r="71" spans="1:9" x14ac:dyDescent="0.35">
      <c r="A71" s="14">
        <v>289</v>
      </c>
      <c r="B71" s="67">
        <v>0.158</v>
      </c>
      <c r="C71" s="14">
        <v>-1.77</v>
      </c>
      <c r="D71" s="67">
        <f t="shared" si="5"/>
        <v>-0.27966000000000002</v>
      </c>
      <c r="E71" s="67">
        <v>-1.6097780033507127</v>
      </c>
      <c r="F71" s="67">
        <f t="shared" si="6"/>
        <v>-1.5973992805729194</v>
      </c>
      <c r="G71" s="67">
        <f t="shared" si="7"/>
        <v>-1.2378722777793394E-2</v>
      </c>
      <c r="H71" s="67">
        <f t="shared" si="8"/>
        <v>-1.6139687119187542</v>
      </c>
      <c r="I71" s="67">
        <f t="shared" si="9"/>
        <v>4.1907085680414902E-3</v>
      </c>
    </row>
    <row r="72" spans="1:9" x14ac:dyDescent="0.35">
      <c r="A72" s="14">
        <v>290</v>
      </c>
      <c r="B72" s="67">
        <v>0.15266666666666667</v>
      </c>
      <c r="C72" s="14">
        <v>-1.63</v>
      </c>
      <c r="D72" s="67">
        <f t="shared" ref="D72:D86" si="10">B72*C72</f>
        <v>-0.24884666666666666</v>
      </c>
      <c r="E72" s="67">
        <v>-1.5498597505580542</v>
      </c>
      <c r="F72" s="67">
        <f t="shared" ref="F72:F86" si="11">$M$23*C72+$M$22</f>
        <v>-1.4743069307680132</v>
      </c>
      <c r="G72" s="67">
        <f t="shared" ref="G72:G86" si="12">E72-F72</f>
        <v>-7.5552819790041026E-2</v>
      </c>
      <c r="H72" s="67">
        <f t="shared" ref="H72:H86" si="13">$M$44*D72+$M$43*C72+$M$42</f>
        <v>-1.4900178700043847</v>
      </c>
      <c r="I72" s="67">
        <f t="shared" ref="I72:I86" si="14">E72-H72</f>
        <v>-5.9841880553669569E-2</v>
      </c>
    </row>
    <row r="73" spans="1:9" x14ac:dyDescent="0.35">
      <c r="A73" s="14">
        <v>291</v>
      </c>
      <c r="B73" s="67">
        <v>0.152</v>
      </c>
      <c r="C73" s="14">
        <v>-1.58</v>
      </c>
      <c r="D73" s="67">
        <f t="shared" si="10"/>
        <v>-0.24016000000000001</v>
      </c>
      <c r="E73" s="67">
        <v>-1.4617444389465462</v>
      </c>
      <c r="F73" s="67">
        <f t="shared" si="11"/>
        <v>-1.4303453772662613</v>
      </c>
      <c r="G73" s="67">
        <f t="shared" si="12"/>
        <v>-3.1399061680284834E-2</v>
      </c>
      <c r="H73" s="67">
        <f t="shared" si="13"/>
        <v>-1.4458647154512725</v>
      </c>
      <c r="I73" s="67">
        <f t="shared" si="14"/>
        <v>-1.5879723495273668E-2</v>
      </c>
    </row>
    <row r="74" spans="1:9" x14ac:dyDescent="0.35">
      <c r="A74" s="14">
        <v>292</v>
      </c>
      <c r="B74" s="67">
        <v>0.15466666666666667</v>
      </c>
      <c r="C74" s="14">
        <v>-1.55</v>
      </c>
      <c r="D74" s="67">
        <f t="shared" si="10"/>
        <v>-0.23973333333333335</v>
      </c>
      <c r="E74" s="67">
        <v>-1.4275372579841947</v>
      </c>
      <c r="F74" s="67">
        <f t="shared" si="11"/>
        <v>-1.4039684451652099</v>
      </c>
      <c r="G74" s="67">
        <f t="shared" si="12"/>
        <v>-2.3568812818984819E-2</v>
      </c>
      <c r="H74" s="67">
        <f t="shared" si="13"/>
        <v>-1.4196102284087095</v>
      </c>
      <c r="I74" s="67">
        <f t="shared" si="14"/>
        <v>-7.9270295754851894E-3</v>
      </c>
    </row>
    <row r="75" spans="1:9" x14ac:dyDescent="0.35">
      <c r="A75" s="14">
        <v>293</v>
      </c>
      <c r="B75" s="67">
        <v>0.15866666666666668</v>
      </c>
      <c r="C75" s="14">
        <v>-1.46</v>
      </c>
      <c r="D75" s="67">
        <f t="shared" si="10"/>
        <v>-0.23165333333333335</v>
      </c>
      <c r="E75" s="67">
        <v>-1.4347406538821967</v>
      </c>
      <c r="F75" s="67">
        <f t="shared" si="11"/>
        <v>-1.3248376488620561</v>
      </c>
      <c r="G75" s="67">
        <f t="shared" si="12"/>
        <v>-0.10990300502014061</v>
      </c>
      <c r="H75" s="67">
        <f t="shared" si="13"/>
        <v>-1.3405094117459266</v>
      </c>
      <c r="I75" s="67">
        <f t="shared" si="14"/>
        <v>-9.4231242136270099E-2</v>
      </c>
    </row>
    <row r="76" spans="1:9" x14ac:dyDescent="0.35">
      <c r="A76" s="14">
        <v>294</v>
      </c>
      <c r="B76" s="67">
        <v>0.15466666666666667</v>
      </c>
      <c r="C76" s="14">
        <v>-1.45</v>
      </c>
      <c r="D76" s="67">
        <f t="shared" si="10"/>
        <v>-0.22426666666666667</v>
      </c>
      <c r="E76" s="67">
        <v>-1.271699683225594</v>
      </c>
      <c r="F76" s="67">
        <f t="shared" si="11"/>
        <v>-1.3160453381617057</v>
      </c>
      <c r="G76" s="67">
        <f t="shared" si="12"/>
        <v>4.4345654936111645E-2</v>
      </c>
      <c r="H76" s="67">
        <f t="shared" si="13"/>
        <v>-1.3313985111485993</v>
      </c>
      <c r="I76" s="67">
        <f t="shared" si="14"/>
        <v>5.9698827923005293E-2</v>
      </c>
    </row>
    <row r="77" spans="1:9" x14ac:dyDescent="0.35">
      <c r="A77" s="14">
        <v>295</v>
      </c>
      <c r="B77" s="67">
        <v>0.14800000000000002</v>
      </c>
      <c r="C77" s="14">
        <v>-1.37</v>
      </c>
      <c r="D77" s="67">
        <f t="shared" si="10"/>
        <v>-0.20276000000000005</v>
      </c>
      <c r="E77" s="67">
        <v>-1.3133782401906284</v>
      </c>
      <c r="F77" s="67">
        <f t="shared" si="11"/>
        <v>-1.2457068525589023</v>
      </c>
      <c r="G77" s="67">
        <f t="shared" si="12"/>
        <v>-6.7671387631726088E-2</v>
      </c>
      <c r="H77" s="67">
        <f t="shared" si="13"/>
        <v>-1.2603760225531788</v>
      </c>
      <c r="I77" s="67">
        <f t="shared" si="14"/>
        <v>-5.3002217637449611E-2</v>
      </c>
    </row>
    <row r="78" spans="1:9" x14ac:dyDescent="0.35">
      <c r="A78" s="14">
        <v>296</v>
      </c>
      <c r="B78" s="67">
        <v>0.14266666666666666</v>
      </c>
      <c r="C78" s="14">
        <v>-1.32</v>
      </c>
      <c r="D78" s="67">
        <f t="shared" si="10"/>
        <v>-0.18832000000000002</v>
      </c>
      <c r="E78" s="67">
        <v>-1.2276328490103821</v>
      </c>
      <c r="F78" s="67">
        <f t="shared" si="11"/>
        <v>-1.2017452990571502</v>
      </c>
      <c r="G78" s="67">
        <f t="shared" si="12"/>
        <v>-2.5887549953231836E-2</v>
      </c>
      <c r="H78" s="67">
        <f t="shared" si="13"/>
        <v>-1.215937438758119</v>
      </c>
      <c r="I78" s="67">
        <f t="shared" si="14"/>
        <v>-1.1695410252263061E-2</v>
      </c>
    </row>
    <row r="79" spans="1:9" x14ac:dyDescent="0.35">
      <c r="A79" s="14">
        <v>297</v>
      </c>
      <c r="B79" s="67">
        <v>0.12400000000000001</v>
      </c>
      <c r="C79" s="14">
        <v>-1.25</v>
      </c>
      <c r="D79" s="67">
        <f t="shared" si="10"/>
        <v>-0.15500000000000003</v>
      </c>
      <c r="E79" s="67">
        <v>-1.1872254185770297</v>
      </c>
      <c r="F79" s="67">
        <f t="shared" si="11"/>
        <v>-1.1401991241546972</v>
      </c>
      <c r="G79" s="67">
        <f t="shared" si="12"/>
        <v>-4.7026294422332526E-2</v>
      </c>
      <c r="H79" s="67">
        <f t="shared" si="13"/>
        <v>-1.1530733174844654</v>
      </c>
      <c r="I79" s="67">
        <f t="shared" si="14"/>
        <v>-3.415210109256428E-2</v>
      </c>
    </row>
    <row r="80" spans="1:9" x14ac:dyDescent="0.35">
      <c r="A80" s="14">
        <v>298</v>
      </c>
      <c r="B80" s="67">
        <v>9.7333333333333341E-2</v>
      </c>
      <c r="C80" s="14">
        <v>-1.1200000000000001</v>
      </c>
      <c r="D80" s="67">
        <f t="shared" si="10"/>
        <v>-0.10901333333333335</v>
      </c>
      <c r="E80" s="67">
        <v>-1.0965323974479932</v>
      </c>
      <c r="F80" s="67">
        <f t="shared" si="11"/>
        <v>-1.0258990850501417</v>
      </c>
      <c r="G80" s="67">
        <f t="shared" si="12"/>
        <v>-7.0633312397851533E-2</v>
      </c>
      <c r="H80" s="67">
        <f t="shared" si="13"/>
        <v>-1.0371141495686398</v>
      </c>
      <c r="I80" s="67">
        <f t="shared" si="14"/>
        <v>-5.9418247879353459E-2</v>
      </c>
    </row>
    <row r="81" spans="1:9" x14ac:dyDescent="0.35">
      <c r="A81" s="14">
        <v>299</v>
      </c>
      <c r="B81" s="67">
        <v>7.0666666666666669E-2</v>
      </c>
      <c r="C81" s="14">
        <v>-0.98</v>
      </c>
      <c r="D81" s="67">
        <f t="shared" si="10"/>
        <v>-6.9253333333333333E-2</v>
      </c>
      <c r="E81" s="67">
        <v>-0.98304978623593842</v>
      </c>
      <c r="F81" s="67">
        <f t="shared" si="11"/>
        <v>-0.90280673524523569</v>
      </c>
      <c r="G81" s="67">
        <f t="shared" si="12"/>
        <v>-8.0243050990702725E-2</v>
      </c>
      <c r="H81" s="67">
        <f t="shared" si="13"/>
        <v>-0.9127194536071167</v>
      </c>
      <c r="I81" s="67">
        <f t="shared" si="14"/>
        <v>-7.0330332628821712E-2</v>
      </c>
    </row>
    <row r="82" spans="1:9" x14ac:dyDescent="0.35">
      <c r="A82" s="14">
        <v>300</v>
      </c>
      <c r="B82" s="67">
        <v>4.1333333333333333E-2</v>
      </c>
      <c r="C82" s="14">
        <v>-0.83</v>
      </c>
      <c r="D82" s="67">
        <f t="shared" si="10"/>
        <v>-3.4306666666666666E-2</v>
      </c>
      <c r="E82" s="67">
        <v>-0.84999951672766638</v>
      </c>
      <c r="F82" s="67">
        <f t="shared" si="11"/>
        <v>-0.7709220747399792</v>
      </c>
      <c r="G82" s="67">
        <f t="shared" si="12"/>
        <v>-7.907744198768718E-2</v>
      </c>
      <c r="H82" s="67">
        <f t="shared" si="13"/>
        <v>-0.77981911256711223</v>
      </c>
      <c r="I82" s="67">
        <f t="shared" si="14"/>
        <v>-7.0180404160554155E-2</v>
      </c>
    </row>
    <row r="83" spans="1:9" x14ac:dyDescent="0.35">
      <c r="A83" s="14">
        <v>301</v>
      </c>
      <c r="B83" s="67">
        <v>3.9999999999999897E-3</v>
      </c>
      <c r="C83" s="14">
        <v>-0.56999999999999995</v>
      </c>
      <c r="D83" s="67">
        <f t="shared" si="10"/>
        <v>-2.2799999999999938E-3</v>
      </c>
      <c r="E83" s="67">
        <v>-0.64033300536614735</v>
      </c>
      <c r="F83" s="67">
        <f t="shared" si="11"/>
        <v>-0.54232199653086821</v>
      </c>
      <c r="G83" s="67">
        <f t="shared" si="12"/>
        <v>-9.8011008835279134E-2</v>
      </c>
      <c r="H83" s="67">
        <f t="shared" si="13"/>
        <v>-0.55087479729582178</v>
      </c>
      <c r="I83" s="67">
        <f t="shared" si="14"/>
        <v>-8.9458208070325562E-2</v>
      </c>
    </row>
    <row r="84" spans="1:9" x14ac:dyDescent="0.35">
      <c r="A84" s="14">
        <v>302</v>
      </c>
      <c r="B84" s="67">
        <v>-5.2000000000000018E-2</v>
      </c>
      <c r="C84" s="14">
        <v>-0.25</v>
      </c>
      <c r="D84" s="67">
        <f t="shared" si="10"/>
        <v>1.3000000000000005E-2</v>
      </c>
      <c r="E84" s="67">
        <v>-0.37571327547831418</v>
      </c>
      <c r="F84" s="67">
        <f t="shared" si="11"/>
        <v>-0.26096805411965462</v>
      </c>
      <c r="G84" s="67">
        <f t="shared" si="12"/>
        <v>-0.11474522135865955</v>
      </c>
      <c r="H84" s="67">
        <f t="shared" si="13"/>
        <v>-0.2702946634420027</v>
      </c>
      <c r="I84" s="67">
        <f t="shared" si="14"/>
        <v>-0.10541861203631148</v>
      </c>
    </row>
    <row r="85" spans="1:9" x14ac:dyDescent="0.35">
      <c r="A85" s="14">
        <v>303</v>
      </c>
      <c r="B85" s="67">
        <v>-0.08</v>
      </c>
      <c r="C85" s="14">
        <v>-0.11</v>
      </c>
      <c r="D85" s="67">
        <f t="shared" si="10"/>
        <v>8.8000000000000005E-3</v>
      </c>
      <c r="E85" s="67">
        <v>-0.22010573110264769</v>
      </c>
      <c r="F85" s="67">
        <f t="shared" si="11"/>
        <v>-0.13787570431474866</v>
      </c>
      <c r="G85" s="67">
        <f t="shared" si="12"/>
        <v>-8.2230026787899035E-2</v>
      </c>
      <c r="H85" s="67">
        <f t="shared" si="13"/>
        <v>-0.14808087179264817</v>
      </c>
      <c r="I85" s="67">
        <f t="shared" si="14"/>
        <v>-7.2024859309999523E-2</v>
      </c>
    </row>
    <row r="86" spans="1:9" x14ac:dyDescent="0.35">
      <c r="A86" s="14">
        <v>304</v>
      </c>
      <c r="B86" s="67">
        <v>-9.8000000000000004E-2</v>
      </c>
      <c r="C86" s="14">
        <v>0.08</v>
      </c>
      <c r="D86" s="67">
        <f t="shared" si="10"/>
        <v>-7.8399999999999997E-3</v>
      </c>
      <c r="E86" s="67">
        <v>-7.5510559864330862E-2</v>
      </c>
      <c r="F86" s="67">
        <f t="shared" si="11"/>
        <v>2.9178198991909418E-2</v>
      </c>
      <c r="G86" s="67">
        <f t="shared" si="12"/>
        <v>-0.10468875885624028</v>
      </c>
      <c r="H86" s="67">
        <f t="shared" si="13"/>
        <v>1.7237957065981691E-2</v>
      </c>
      <c r="I86" s="67">
        <f t="shared" si="14"/>
        <v>-9.2748516930312552E-2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T165"/>
  <sheetViews>
    <sheetView zoomScaleNormal="100" workbookViewId="0">
      <selection sqref="A1:A4"/>
    </sheetView>
  </sheetViews>
  <sheetFormatPr defaultRowHeight="14.5" x14ac:dyDescent="0.35"/>
  <cols>
    <col min="1" max="3" width="9.7265625" customWidth="1"/>
    <col min="4" max="4" width="10.26953125" customWidth="1"/>
    <col min="5" max="7" width="9.7265625" customWidth="1"/>
    <col min="8" max="8" width="11" customWidth="1"/>
    <col min="9" max="9" width="10.453125" customWidth="1"/>
    <col min="12" max="12" width="18" bestFit="1" customWidth="1"/>
    <col min="13" max="13" width="12.7265625" bestFit="1" customWidth="1"/>
    <col min="14" max="14" width="14.54296875" bestFit="1" customWidth="1"/>
  </cols>
  <sheetData>
    <row r="1" spans="1:20" ht="18.5" x14ac:dyDescent="0.45">
      <c r="A1" s="4" t="s">
        <v>7</v>
      </c>
    </row>
    <row r="2" spans="1:20" ht="15.5" x14ac:dyDescent="0.35">
      <c r="A2" s="7" t="s">
        <v>6</v>
      </c>
    </row>
    <row r="3" spans="1:20" ht="15.5" x14ac:dyDescent="0.35">
      <c r="A3" s="188" t="s">
        <v>69</v>
      </c>
    </row>
    <row r="4" spans="1:20" ht="15.5" x14ac:dyDescent="0.35">
      <c r="A4" s="189" t="s">
        <v>70</v>
      </c>
    </row>
    <row r="5" spans="1:20" ht="15" thickBot="1" x14ac:dyDescent="0.4">
      <c r="A5" s="14"/>
      <c r="B5" s="14"/>
      <c r="C5" s="14"/>
      <c r="D5" s="14"/>
      <c r="E5" s="14"/>
      <c r="F5" s="14"/>
      <c r="G5" s="14"/>
      <c r="H5" s="117" t="s">
        <v>62</v>
      </c>
      <c r="I5" s="117" t="s">
        <v>62</v>
      </c>
    </row>
    <row r="6" spans="1:20" x14ac:dyDescent="0.35">
      <c r="A6" s="14"/>
      <c r="B6" s="14"/>
      <c r="C6" s="14"/>
      <c r="D6" s="14"/>
      <c r="E6" s="14"/>
      <c r="F6" s="117" t="s">
        <v>67</v>
      </c>
      <c r="G6" s="117" t="s">
        <v>67</v>
      </c>
      <c r="H6" s="117" t="s">
        <v>67</v>
      </c>
      <c r="I6" s="117" t="s">
        <v>67</v>
      </c>
      <c r="L6" s="185" t="s">
        <v>20</v>
      </c>
      <c r="M6" s="184"/>
      <c r="N6" s="184"/>
      <c r="O6" s="184"/>
      <c r="P6" s="184"/>
      <c r="Q6" s="184"/>
      <c r="R6" s="184"/>
      <c r="S6" s="184"/>
      <c r="T6" s="183"/>
    </row>
    <row r="7" spans="1:20" ht="15" thickBot="1" x14ac:dyDescent="0.4">
      <c r="A7" s="117" t="s">
        <v>16</v>
      </c>
      <c r="B7" s="117" t="s">
        <v>66</v>
      </c>
      <c r="C7" s="117" t="s">
        <v>19</v>
      </c>
      <c r="D7" s="117" t="s">
        <v>62</v>
      </c>
      <c r="E7" s="117" t="s">
        <v>17</v>
      </c>
      <c r="F7" s="117" t="s">
        <v>65</v>
      </c>
      <c r="G7" s="117" t="s">
        <v>46</v>
      </c>
      <c r="H7" s="117" t="s">
        <v>65</v>
      </c>
      <c r="I7" s="117" t="s">
        <v>46</v>
      </c>
      <c r="L7" s="178"/>
      <c r="M7" s="177"/>
      <c r="N7" s="177"/>
      <c r="O7" s="177"/>
      <c r="P7" s="177"/>
      <c r="Q7" s="177"/>
      <c r="R7" s="177"/>
      <c r="S7" s="177"/>
      <c r="T7" s="176"/>
    </row>
    <row r="8" spans="1:20" x14ac:dyDescent="0.35">
      <c r="A8" s="14">
        <v>162</v>
      </c>
      <c r="B8" s="67">
        <v>-0.43</v>
      </c>
      <c r="C8" s="67">
        <v>1.948</v>
      </c>
      <c r="D8" s="67">
        <f t="shared" ref="D8:D71" si="0">B8*C8</f>
        <v>-0.83763999999999994</v>
      </c>
      <c r="E8" s="67">
        <v>1.7296092969591563</v>
      </c>
      <c r="F8" s="67">
        <f>C8*$M$23+$M$22</f>
        <v>1.6846231510203413</v>
      </c>
      <c r="G8" s="67">
        <f>E8-F8</f>
        <v>4.4986145938815003E-2</v>
      </c>
      <c r="H8" s="67">
        <f>C8*$M$43+D8*$M$44+$M$42</f>
        <v>1.6763295457300718</v>
      </c>
      <c r="I8" s="67">
        <f>E8-H8</f>
        <v>5.3279751229084571E-2</v>
      </c>
      <c r="L8" s="182" t="s">
        <v>21</v>
      </c>
      <c r="M8" s="181"/>
      <c r="N8" s="177"/>
      <c r="O8" s="177"/>
      <c r="P8" s="177"/>
      <c r="Q8" s="177"/>
      <c r="R8" s="177"/>
      <c r="S8" s="177"/>
      <c r="T8" s="176"/>
    </row>
    <row r="9" spans="1:20" x14ac:dyDescent="0.35">
      <c r="A9" s="14">
        <v>163</v>
      </c>
      <c r="B9" s="67">
        <v>-0.44</v>
      </c>
      <c r="C9" s="67">
        <v>1.97</v>
      </c>
      <c r="D9" s="67">
        <f t="shared" si="0"/>
        <v>-0.86680000000000001</v>
      </c>
      <c r="E9" s="67">
        <v>1.6864295961344493</v>
      </c>
      <c r="F9" s="67">
        <f t="shared" ref="F9:F72" si="1">C9*$M$23+$M$22</f>
        <v>1.7050410869254364</v>
      </c>
      <c r="G9" s="67">
        <f t="shared" ref="G9:G72" si="2">E9-F9</f>
        <v>-1.8611490790987117E-2</v>
      </c>
      <c r="H9" s="67">
        <f t="shared" ref="H9:H72" si="3">C9*$M$43+D9*$M$44+$M$42</f>
        <v>1.6968177045166122</v>
      </c>
      <c r="I9" s="67">
        <f t="shared" ref="I9:I72" si="4">E9-H9</f>
        <v>-1.0388108382162864E-2</v>
      </c>
      <c r="L9" s="180" t="s">
        <v>22</v>
      </c>
      <c r="M9" s="170">
        <v>0.98260413646081846</v>
      </c>
      <c r="N9" s="177"/>
      <c r="O9" s="177"/>
      <c r="P9" s="177" t="s">
        <v>63</v>
      </c>
      <c r="Q9" s="177"/>
      <c r="R9" s="177"/>
      <c r="S9" s="177"/>
      <c r="T9" s="176"/>
    </row>
    <row r="10" spans="1:20" x14ac:dyDescent="0.35">
      <c r="A10" s="14">
        <v>164</v>
      </c>
      <c r="B10" s="67">
        <v>-0.44</v>
      </c>
      <c r="C10" s="67">
        <v>1.93</v>
      </c>
      <c r="D10" s="67">
        <f t="shared" si="0"/>
        <v>-0.84919999999999995</v>
      </c>
      <c r="E10" s="67">
        <v>1.6622694776872122</v>
      </c>
      <c r="F10" s="67">
        <f t="shared" si="1"/>
        <v>1.6679175670979909</v>
      </c>
      <c r="G10" s="67">
        <f t="shared" si="2"/>
        <v>-5.6480894107786561E-3</v>
      </c>
      <c r="H10" s="67">
        <f t="shared" si="3"/>
        <v>1.6599641875819846</v>
      </c>
      <c r="I10" s="67">
        <f t="shared" si="4"/>
        <v>2.3052901052276198E-3</v>
      </c>
      <c r="L10" s="172" t="s">
        <v>23</v>
      </c>
      <c r="M10" s="171">
        <v>0.96551088898991067</v>
      </c>
      <c r="N10" s="177"/>
      <c r="O10" s="177"/>
      <c r="P10" s="177"/>
      <c r="Q10" s="177"/>
      <c r="R10" s="177"/>
      <c r="S10" s="177"/>
      <c r="T10" s="176"/>
    </row>
    <row r="11" spans="1:20" x14ac:dyDescent="0.35">
      <c r="A11" s="14">
        <v>165</v>
      </c>
      <c r="B11" s="67">
        <v>-0.46</v>
      </c>
      <c r="C11" s="67">
        <v>1.95</v>
      </c>
      <c r="D11" s="67">
        <f t="shared" si="0"/>
        <v>-0.89700000000000002</v>
      </c>
      <c r="E11" s="67">
        <v>1.703043288165351</v>
      </c>
      <c r="F11" s="67">
        <f t="shared" si="1"/>
        <v>1.6864793270117135</v>
      </c>
      <c r="G11" s="67">
        <f t="shared" si="2"/>
        <v>1.6563961153637452E-2</v>
      </c>
      <c r="H11" s="67">
        <f t="shared" si="3"/>
        <v>1.6788288441205153</v>
      </c>
      <c r="I11" s="67">
        <f t="shared" si="4"/>
        <v>2.4214444044835748E-2</v>
      </c>
      <c r="L11" s="180" t="s">
        <v>24</v>
      </c>
      <c r="M11" s="170">
        <v>0.96506297845731215</v>
      </c>
      <c r="N11" s="177"/>
      <c r="O11" s="177"/>
      <c r="P11" s="177"/>
      <c r="Q11" s="177"/>
      <c r="R11" s="177"/>
      <c r="S11" s="177"/>
      <c r="T11" s="176"/>
    </row>
    <row r="12" spans="1:20" x14ac:dyDescent="0.35">
      <c r="A12" s="14">
        <v>166</v>
      </c>
      <c r="B12" s="67">
        <v>-0.03</v>
      </c>
      <c r="C12" s="67">
        <v>1.45</v>
      </c>
      <c r="D12" s="67">
        <f t="shared" si="0"/>
        <v>-4.3499999999999997E-2</v>
      </c>
      <c r="E12" s="67">
        <v>1.1929902262464014</v>
      </c>
      <c r="F12" s="67">
        <f t="shared" si="1"/>
        <v>1.2224353291686436</v>
      </c>
      <c r="G12" s="67">
        <f t="shared" si="2"/>
        <v>-2.9445102922242228E-2</v>
      </c>
      <c r="H12" s="67">
        <f t="shared" si="3"/>
        <v>1.2110468458193138</v>
      </c>
      <c r="I12" s="67">
        <f t="shared" si="4"/>
        <v>-1.805661957291238E-2</v>
      </c>
      <c r="L12" s="180" t="s">
        <v>25</v>
      </c>
      <c r="M12" s="170">
        <v>7.8942201141676285E-2</v>
      </c>
      <c r="N12" s="177"/>
      <c r="O12" s="177"/>
      <c r="P12" s="177"/>
      <c r="Q12" s="177"/>
      <c r="R12" s="177"/>
      <c r="S12" s="177"/>
      <c r="T12" s="176"/>
    </row>
    <row r="13" spans="1:20" ht="15" thickBot="1" x14ac:dyDescent="0.4">
      <c r="A13" s="14">
        <v>167</v>
      </c>
      <c r="B13" s="67">
        <v>-0.05</v>
      </c>
      <c r="C13" s="67">
        <v>1.49</v>
      </c>
      <c r="D13" s="67">
        <f t="shared" si="0"/>
        <v>-7.4499999999999997E-2</v>
      </c>
      <c r="E13" s="67">
        <v>1.2821366550405828</v>
      </c>
      <c r="F13" s="67">
        <f t="shared" si="1"/>
        <v>1.2595588489960892</v>
      </c>
      <c r="G13" s="67">
        <f t="shared" si="2"/>
        <v>2.2577806044493665E-2</v>
      </c>
      <c r="H13" s="67">
        <f t="shared" si="3"/>
        <v>1.2480508200399492</v>
      </c>
      <c r="I13" s="67">
        <f t="shared" si="4"/>
        <v>3.4085835000633669E-2</v>
      </c>
      <c r="L13" s="179" t="s">
        <v>26</v>
      </c>
      <c r="M13" s="165">
        <v>79</v>
      </c>
      <c r="N13" s="177"/>
      <c r="O13" s="177"/>
      <c r="P13" s="177"/>
      <c r="Q13" s="177"/>
      <c r="R13" s="177"/>
      <c r="S13" s="177"/>
      <c r="T13" s="176"/>
    </row>
    <row r="14" spans="1:20" x14ac:dyDescent="0.35">
      <c r="A14" s="14">
        <v>168</v>
      </c>
      <c r="B14" s="67">
        <v>-0.09</v>
      </c>
      <c r="C14" s="67">
        <v>1.56</v>
      </c>
      <c r="D14" s="67">
        <f t="shared" si="0"/>
        <v>-0.1404</v>
      </c>
      <c r="E14" s="67">
        <v>1.363801763562311</v>
      </c>
      <c r="F14" s="67">
        <f t="shared" si="1"/>
        <v>1.3245250086941192</v>
      </c>
      <c r="G14" s="67">
        <f t="shared" si="2"/>
        <v>3.9276754868191821E-2</v>
      </c>
      <c r="H14" s="67">
        <f t="shared" si="3"/>
        <v>1.3129385829396425</v>
      </c>
      <c r="I14" s="67">
        <f t="shared" si="4"/>
        <v>5.086318062266848E-2</v>
      </c>
      <c r="L14" s="178"/>
      <c r="M14" s="177"/>
      <c r="N14" s="177"/>
      <c r="O14" s="177"/>
      <c r="P14" s="177"/>
      <c r="Q14" s="177"/>
      <c r="R14" s="177"/>
      <c r="S14" s="177"/>
      <c r="T14" s="176"/>
    </row>
    <row r="15" spans="1:20" ht="15" thickBot="1" x14ac:dyDescent="0.4">
      <c r="A15" s="14">
        <v>169</v>
      </c>
      <c r="B15" s="67">
        <v>-0.11</v>
      </c>
      <c r="C15" s="67">
        <v>1.57</v>
      </c>
      <c r="D15" s="67">
        <f t="shared" si="0"/>
        <v>-0.17270000000000002</v>
      </c>
      <c r="E15" s="67">
        <v>1.4162363383388534</v>
      </c>
      <c r="F15" s="67">
        <f t="shared" si="1"/>
        <v>1.3338058886509805</v>
      </c>
      <c r="G15" s="67">
        <f t="shared" si="2"/>
        <v>8.2430449687872942E-2</v>
      </c>
      <c r="H15" s="67">
        <f t="shared" si="3"/>
        <v>1.3224652277165547</v>
      </c>
      <c r="I15" s="67">
        <f t="shared" si="4"/>
        <v>9.3771110622298703E-2</v>
      </c>
      <c r="L15" s="178" t="s">
        <v>27</v>
      </c>
      <c r="M15" s="177"/>
      <c r="N15" s="177"/>
      <c r="O15" s="177"/>
      <c r="P15" s="177"/>
      <c r="Q15" s="177"/>
      <c r="R15" s="177"/>
      <c r="S15" s="177"/>
      <c r="T15" s="176"/>
    </row>
    <row r="16" spans="1:20" x14ac:dyDescent="0.35">
      <c r="A16" s="14">
        <v>170</v>
      </c>
      <c r="B16" s="67">
        <v>-1.4</v>
      </c>
      <c r="C16" s="67">
        <v>1.93</v>
      </c>
      <c r="D16" s="67">
        <f t="shared" si="0"/>
        <v>-2.702</v>
      </c>
      <c r="E16" s="67">
        <v>1.5156642288485147</v>
      </c>
      <c r="F16" s="67">
        <f t="shared" si="1"/>
        <v>1.6679175670979909</v>
      </c>
      <c r="G16" s="67">
        <f t="shared" si="2"/>
        <v>-0.15225333824947618</v>
      </c>
      <c r="H16" s="67">
        <f t="shared" si="3"/>
        <v>1.6807677144114939</v>
      </c>
      <c r="I16" s="67">
        <f t="shared" si="4"/>
        <v>-0.16510348556297916</v>
      </c>
      <c r="L16" s="175"/>
      <c r="M16" s="174" t="s">
        <v>32</v>
      </c>
      <c r="N16" s="174" t="s">
        <v>33</v>
      </c>
      <c r="O16" s="174" t="s">
        <v>34</v>
      </c>
      <c r="P16" s="174" t="s">
        <v>35</v>
      </c>
      <c r="Q16" s="174" t="s">
        <v>36</v>
      </c>
      <c r="R16" s="177"/>
      <c r="S16" s="177"/>
      <c r="T16" s="176"/>
    </row>
    <row r="17" spans="1:20" x14ac:dyDescent="0.35">
      <c r="A17" s="14">
        <v>171</v>
      </c>
      <c r="B17" s="67">
        <v>-1.41</v>
      </c>
      <c r="C17" s="67">
        <v>1.91</v>
      </c>
      <c r="D17" s="67">
        <f t="shared" si="0"/>
        <v>-2.6930999999999998</v>
      </c>
      <c r="E17" s="67">
        <v>1.4854846427747048</v>
      </c>
      <c r="F17" s="67">
        <f t="shared" si="1"/>
        <v>1.649355807184268</v>
      </c>
      <c r="G17" s="67">
        <f t="shared" si="2"/>
        <v>-0.16387116440956317</v>
      </c>
      <c r="H17" s="67">
        <f t="shared" si="3"/>
        <v>1.662339833128613</v>
      </c>
      <c r="I17" s="67">
        <f t="shared" si="4"/>
        <v>-0.17685519035390818</v>
      </c>
      <c r="L17" s="180" t="s">
        <v>28</v>
      </c>
      <c r="M17" s="170">
        <v>1</v>
      </c>
      <c r="N17" s="170">
        <v>13.43335105626905</v>
      </c>
      <c r="O17" s="170">
        <v>13.43335105626905</v>
      </c>
      <c r="P17" s="170">
        <v>2155.5887140864456</v>
      </c>
      <c r="Q17" s="170">
        <v>4.6287843852260014E-58</v>
      </c>
      <c r="R17" s="177"/>
      <c r="S17" s="177"/>
      <c r="T17" s="176"/>
    </row>
    <row r="18" spans="1:20" x14ac:dyDescent="0.35">
      <c r="A18" s="14">
        <v>172</v>
      </c>
      <c r="B18" s="67">
        <v>-1.44</v>
      </c>
      <c r="C18" s="67">
        <v>1.89</v>
      </c>
      <c r="D18" s="67">
        <f t="shared" si="0"/>
        <v>-2.7215999999999996</v>
      </c>
      <c r="E18" s="67">
        <v>1.4990141455000277</v>
      </c>
      <c r="F18" s="67">
        <f t="shared" si="1"/>
        <v>1.6307940472705451</v>
      </c>
      <c r="G18" s="67">
        <f t="shared" si="2"/>
        <v>-0.13177990177051746</v>
      </c>
      <c r="H18" s="67">
        <f t="shared" si="3"/>
        <v>1.6443318848678734</v>
      </c>
      <c r="I18" s="67">
        <f t="shared" si="4"/>
        <v>-0.14531773936784576</v>
      </c>
      <c r="L18" s="180" t="s">
        <v>29</v>
      </c>
      <c r="M18" s="170">
        <v>77</v>
      </c>
      <c r="N18" s="170">
        <v>0.47985407632415156</v>
      </c>
      <c r="O18" s="170">
        <v>6.231871121092877E-3</v>
      </c>
      <c r="P18" s="170"/>
      <c r="Q18" s="170"/>
      <c r="R18" s="177"/>
      <c r="S18" s="177"/>
      <c r="T18" s="176"/>
    </row>
    <row r="19" spans="1:20" ht="15" thickBot="1" x14ac:dyDescent="0.4">
      <c r="A19" s="14">
        <v>173</v>
      </c>
      <c r="B19" s="67">
        <v>-1.46</v>
      </c>
      <c r="C19" s="67">
        <v>1.9</v>
      </c>
      <c r="D19" s="67">
        <f t="shared" si="0"/>
        <v>-2.774</v>
      </c>
      <c r="E19" s="67">
        <v>1.5574564025135751</v>
      </c>
      <c r="F19" s="67">
        <f t="shared" si="1"/>
        <v>1.6400749272274067</v>
      </c>
      <c r="G19" s="67">
        <f t="shared" si="2"/>
        <v>-8.2618524713831576E-2</v>
      </c>
      <c r="H19" s="67">
        <f t="shared" si="3"/>
        <v>1.6540842155737971</v>
      </c>
      <c r="I19" s="67">
        <f t="shared" si="4"/>
        <v>-9.6627813060222056E-2</v>
      </c>
      <c r="L19" s="179" t="s">
        <v>30</v>
      </c>
      <c r="M19" s="165">
        <v>78</v>
      </c>
      <c r="N19" s="165">
        <v>13.913205132593202</v>
      </c>
      <c r="O19" s="165"/>
      <c r="P19" s="165"/>
      <c r="Q19" s="165"/>
      <c r="R19" s="177"/>
      <c r="S19" s="177"/>
      <c r="T19" s="176"/>
    </row>
    <row r="20" spans="1:20" ht="15" thickBot="1" x14ac:dyDescent="0.4">
      <c r="A20" s="14">
        <v>190</v>
      </c>
      <c r="B20" s="67">
        <v>-0.51</v>
      </c>
      <c r="C20" s="67">
        <v>1.29</v>
      </c>
      <c r="D20" s="67">
        <f t="shared" si="0"/>
        <v>-0.65790000000000004</v>
      </c>
      <c r="E20" s="67">
        <v>0.86280762827044311</v>
      </c>
      <c r="F20" s="67">
        <f t="shared" si="1"/>
        <v>1.0739412498588612</v>
      </c>
      <c r="G20" s="67">
        <f t="shared" si="2"/>
        <v>-0.21113362158841809</v>
      </c>
      <c r="H20" s="67">
        <f t="shared" si="3"/>
        <v>1.0713218190851477</v>
      </c>
      <c r="I20" s="67">
        <f t="shared" si="4"/>
        <v>-0.20851419081470457</v>
      </c>
      <c r="L20" s="178"/>
      <c r="M20" s="177"/>
      <c r="N20" s="177"/>
      <c r="O20" s="177"/>
      <c r="P20" s="177"/>
      <c r="Q20" s="177"/>
      <c r="R20" s="177"/>
      <c r="S20" s="177"/>
      <c r="T20" s="176"/>
    </row>
    <row r="21" spans="1:20" x14ac:dyDescent="0.35">
      <c r="A21" s="14">
        <v>191</v>
      </c>
      <c r="B21" s="67">
        <v>-0.52</v>
      </c>
      <c r="C21" s="67">
        <v>1.25</v>
      </c>
      <c r="D21" s="67">
        <f t="shared" si="0"/>
        <v>-0.65</v>
      </c>
      <c r="E21" s="67">
        <v>0.86777251551726509</v>
      </c>
      <c r="F21" s="67">
        <f t="shared" si="1"/>
        <v>1.0368177300314156</v>
      </c>
      <c r="G21" s="67">
        <f t="shared" si="2"/>
        <v>-0.16904521451415055</v>
      </c>
      <c r="H21" s="67">
        <f t="shared" si="3"/>
        <v>1.0345772152605408</v>
      </c>
      <c r="I21" s="67">
        <f t="shared" si="4"/>
        <v>-0.16680469974327572</v>
      </c>
      <c r="L21" s="175"/>
      <c r="M21" s="174" t="s">
        <v>37</v>
      </c>
      <c r="N21" s="174" t="s">
        <v>25</v>
      </c>
      <c r="O21" s="174" t="s">
        <v>38</v>
      </c>
      <c r="P21" s="174" t="s">
        <v>39</v>
      </c>
      <c r="Q21" s="174" t="s">
        <v>40</v>
      </c>
      <c r="R21" s="174" t="s">
        <v>41</v>
      </c>
      <c r="S21" s="174" t="s">
        <v>42</v>
      </c>
      <c r="T21" s="173" t="s">
        <v>43</v>
      </c>
    </row>
    <row r="22" spans="1:20" x14ac:dyDescent="0.35">
      <c r="A22" s="14">
        <v>192</v>
      </c>
      <c r="B22" s="67">
        <v>-0.53</v>
      </c>
      <c r="C22" s="67">
        <v>1.25</v>
      </c>
      <c r="D22" s="67">
        <f t="shared" si="0"/>
        <v>-0.66250000000000009</v>
      </c>
      <c r="E22" s="67">
        <v>0.94516330998324116</v>
      </c>
      <c r="F22" s="67">
        <f t="shared" si="1"/>
        <v>1.0368177300314156</v>
      </c>
      <c r="G22" s="67">
        <f t="shared" si="2"/>
        <v>-9.1654420048174479E-2</v>
      </c>
      <c r="H22" s="67">
        <f t="shared" si="3"/>
        <v>1.0347175672064437</v>
      </c>
      <c r="I22" s="67">
        <f t="shared" si="4"/>
        <v>-8.9554257223202538E-2</v>
      </c>
      <c r="L22" s="172" t="s">
        <v>31</v>
      </c>
      <c r="M22" s="171">
        <v>-0.1232922645762593</v>
      </c>
      <c r="N22" s="170">
        <v>2.9297526309607302E-2</v>
      </c>
      <c r="O22" s="170">
        <v>-4.2082824083284143</v>
      </c>
      <c r="P22" s="186">
        <v>6.8987540979296687E-5</v>
      </c>
      <c r="Q22" s="170">
        <v>-0.18163109261427168</v>
      </c>
      <c r="R22" s="170">
        <v>-6.4953436538246923E-2</v>
      </c>
      <c r="S22" s="170">
        <v>-0.18163109261427168</v>
      </c>
      <c r="T22" s="169">
        <v>-6.4953436538246923E-2</v>
      </c>
    </row>
    <row r="23" spans="1:20" ht="15" thickBot="1" x14ac:dyDescent="0.4">
      <c r="A23" s="14">
        <v>193</v>
      </c>
      <c r="B23" s="67">
        <v>-0.54</v>
      </c>
      <c r="C23" s="67">
        <v>1.24</v>
      </c>
      <c r="D23" s="67">
        <f t="shared" si="0"/>
        <v>-0.66960000000000008</v>
      </c>
      <c r="E23" s="67">
        <v>0.9235968600291784</v>
      </c>
      <c r="F23" s="67">
        <f t="shared" si="1"/>
        <v>1.0275368500745543</v>
      </c>
      <c r="G23" s="67">
        <f t="shared" si="2"/>
        <v>-0.10393999004537591</v>
      </c>
      <c r="H23" s="67">
        <f t="shared" si="3"/>
        <v>1.0256333117630174</v>
      </c>
      <c r="I23" s="67">
        <f t="shared" si="4"/>
        <v>-0.10203645173383902</v>
      </c>
      <c r="L23" s="168" t="s">
        <v>19</v>
      </c>
      <c r="M23" s="167">
        <v>0.92808799568613998</v>
      </c>
      <c r="N23" s="165">
        <v>1.9989696704143526E-2</v>
      </c>
      <c r="O23" s="165">
        <v>46.428318019140484</v>
      </c>
      <c r="P23" s="187">
        <v>4.628784385226133E-58</v>
      </c>
      <c r="Q23" s="165">
        <v>0.88828342426153351</v>
      </c>
      <c r="R23" s="165">
        <v>0.96789256711074645</v>
      </c>
      <c r="S23" s="165">
        <v>0.88828342426153351</v>
      </c>
      <c r="T23" s="164">
        <v>0.96789256711074645</v>
      </c>
    </row>
    <row r="24" spans="1:20" x14ac:dyDescent="0.35">
      <c r="A24" s="14">
        <v>194</v>
      </c>
      <c r="B24" s="67">
        <v>0.16</v>
      </c>
      <c r="C24" s="67">
        <v>1.1536</v>
      </c>
      <c r="D24" s="67">
        <f t="shared" si="0"/>
        <v>0.18457599999999999</v>
      </c>
      <c r="E24" s="67">
        <v>0.88919755637066389</v>
      </c>
      <c r="F24" s="67">
        <f t="shared" si="1"/>
        <v>0.94735004724727179</v>
      </c>
      <c r="G24" s="67">
        <f t="shared" si="2"/>
        <v>-5.8152490876607899E-2</v>
      </c>
      <c r="H24" s="67">
        <f t="shared" si="3"/>
        <v>0.93686574365077413</v>
      </c>
      <c r="I24" s="67">
        <f t="shared" si="4"/>
        <v>-4.7668187280110241E-2</v>
      </c>
      <c r="L24" s="5"/>
      <c r="M24" s="5"/>
      <c r="N24" s="5"/>
      <c r="O24" s="5"/>
      <c r="P24" s="5"/>
      <c r="Q24" s="5"/>
      <c r="R24" s="5"/>
      <c r="S24" s="5"/>
      <c r="T24" s="5"/>
    </row>
    <row r="25" spans="1:20" ht="15" thickBot="1" x14ac:dyDescent="0.4">
      <c r="A25" s="14">
        <v>195</v>
      </c>
      <c r="B25" s="67">
        <v>0.14000000000000001</v>
      </c>
      <c r="C25" s="67">
        <v>1.29</v>
      </c>
      <c r="D25" s="67">
        <f t="shared" si="0"/>
        <v>0.18060000000000001</v>
      </c>
      <c r="E25" s="67">
        <v>0.98049116145124871</v>
      </c>
      <c r="F25" s="67">
        <f t="shared" si="1"/>
        <v>1.0739412498588612</v>
      </c>
      <c r="G25" s="67">
        <f t="shared" si="2"/>
        <v>-9.3450088407612486E-2</v>
      </c>
      <c r="H25" s="67">
        <f t="shared" si="3"/>
        <v>1.0619070105539821</v>
      </c>
      <c r="I25" s="67">
        <f t="shared" si="4"/>
        <v>-8.1415849102733362E-2</v>
      </c>
      <c r="L25" s="5"/>
      <c r="M25" s="5"/>
      <c r="N25" s="5"/>
      <c r="O25" s="5"/>
      <c r="P25" s="5"/>
      <c r="Q25" s="5"/>
      <c r="R25" s="5"/>
      <c r="S25" s="5"/>
      <c r="T25" s="5"/>
    </row>
    <row r="26" spans="1:20" x14ac:dyDescent="0.35">
      <c r="A26" s="14">
        <v>196</v>
      </c>
      <c r="B26" s="67">
        <v>0.13</v>
      </c>
      <c r="C26" s="67">
        <v>1.3959999999999999</v>
      </c>
      <c r="D26" s="67">
        <f t="shared" si="0"/>
        <v>0.18148</v>
      </c>
      <c r="E26" s="67">
        <v>1.0793529236357722</v>
      </c>
      <c r="F26" s="67">
        <f t="shared" si="1"/>
        <v>1.1723185774015921</v>
      </c>
      <c r="G26" s="67">
        <f t="shared" si="2"/>
        <v>-9.2965653765819889E-2</v>
      </c>
      <c r="H26" s="67">
        <f t="shared" si="3"/>
        <v>1.1590352684732004</v>
      </c>
      <c r="I26" s="67">
        <f t="shared" si="4"/>
        <v>-7.9682344837428198E-2</v>
      </c>
      <c r="L26" s="185" t="s">
        <v>20</v>
      </c>
      <c r="M26" s="184"/>
      <c r="N26" s="184"/>
      <c r="O26" s="184"/>
      <c r="P26" s="184"/>
      <c r="Q26" s="184"/>
      <c r="R26" s="184"/>
      <c r="S26" s="184"/>
      <c r="T26" s="183"/>
    </row>
    <row r="27" spans="1:20" ht="15" thickBot="1" x14ac:dyDescent="0.4">
      <c r="A27" s="14">
        <v>197</v>
      </c>
      <c r="B27" s="67">
        <v>0.12</v>
      </c>
      <c r="C27" s="67">
        <v>1.4525000000000001</v>
      </c>
      <c r="D27" s="67">
        <f t="shared" si="0"/>
        <v>0.17430000000000001</v>
      </c>
      <c r="E27" s="67">
        <v>1.1363520261554769</v>
      </c>
      <c r="F27" s="67">
        <f t="shared" si="1"/>
        <v>1.2247555491578592</v>
      </c>
      <c r="G27" s="67">
        <f t="shared" si="2"/>
        <v>-8.84035230023823E-2</v>
      </c>
      <c r="H27" s="67">
        <f t="shared" si="3"/>
        <v>1.2108923473510769</v>
      </c>
      <c r="I27" s="67">
        <f t="shared" si="4"/>
        <v>-7.4540321195599946E-2</v>
      </c>
      <c r="L27" s="178"/>
      <c r="M27" s="177"/>
      <c r="N27" s="177"/>
      <c r="O27" s="177"/>
      <c r="P27" s="177"/>
      <c r="Q27" s="177"/>
      <c r="R27" s="177"/>
      <c r="S27" s="177"/>
      <c r="T27" s="176"/>
    </row>
    <row r="28" spans="1:20" x14ac:dyDescent="0.35">
      <c r="A28" s="14">
        <v>206</v>
      </c>
      <c r="B28" s="67">
        <v>-1.57</v>
      </c>
      <c r="C28" s="67">
        <v>0.43640000000000007</v>
      </c>
      <c r="D28" s="67">
        <f t="shared" si="0"/>
        <v>-0.68514800000000009</v>
      </c>
      <c r="E28" s="67">
        <v>0.17792204849755305</v>
      </c>
      <c r="F28" s="67">
        <f t="shared" si="1"/>
        <v>0.28172533674117223</v>
      </c>
      <c r="G28" s="67">
        <f t="shared" si="2"/>
        <v>-0.10380328824361917</v>
      </c>
      <c r="H28" s="67">
        <f t="shared" si="3"/>
        <v>0.28939082810595362</v>
      </c>
      <c r="I28" s="67">
        <f t="shared" si="4"/>
        <v>-0.11146877960840057</v>
      </c>
      <c r="L28" s="182" t="s">
        <v>21</v>
      </c>
      <c r="M28" s="181"/>
      <c r="N28" s="177"/>
      <c r="O28" s="177"/>
      <c r="P28" s="177"/>
      <c r="Q28" s="177"/>
      <c r="R28" s="177"/>
      <c r="S28" s="177"/>
      <c r="T28" s="176"/>
    </row>
    <row r="29" spans="1:20" x14ac:dyDescent="0.35">
      <c r="A29" s="14">
        <v>210</v>
      </c>
      <c r="B29" s="67">
        <v>-0.66</v>
      </c>
      <c r="C29" s="67">
        <v>1.1397999999999999</v>
      </c>
      <c r="D29" s="67">
        <f t="shared" si="0"/>
        <v>-0.75226799999999994</v>
      </c>
      <c r="E29" s="67">
        <v>0.86057842070078294</v>
      </c>
      <c r="F29" s="67">
        <f t="shared" si="1"/>
        <v>0.93454243290680306</v>
      </c>
      <c r="G29" s="67">
        <f t="shared" si="2"/>
        <v>-7.3964012206020113E-2</v>
      </c>
      <c r="H29" s="67">
        <f t="shared" si="3"/>
        <v>0.93473848794216496</v>
      </c>
      <c r="I29" s="67">
        <f t="shared" si="4"/>
        <v>-7.4160067241382022E-2</v>
      </c>
      <c r="L29" s="180" t="s">
        <v>22</v>
      </c>
      <c r="M29" s="170">
        <v>0.98274779885703356</v>
      </c>
      <c r="N29" s="177"/>
      <c r="O29" s="177"/>
      <c r="P29" s="177" t="s">
        <v>63</v>
      </c>
      <c r="Q29" s="177"/>
      <c r="R29" s="177"/>
      <c r="S29" s="177"/>
      <c r="T29" s="176"/>
    </row>
    <row r="30" spans="1:20" x14ac:dyDescent="0.35">
      <c r="A30" s="14">
        <v>211</v>
      </c>
      <c r="B30" s="67">
        <v>-0.67</v>
      </c>
      <c r="C30" s="67">
        <v>1.1904285714285716</v>
      </c>
      <c r="D30" s="67">
        <f t="shared" si="0"/>
        <v>-0.79758714285714305</v>
      </c>
      <c r="E30" s="67">
        <v>0.89843717488598696</v>
      </c>
      <c r="F30" s="67">
        <f t="shared" si="1"/>
        <v>0.98153020228839871</v>
      </c>
      <c r="G30" s="67">
        <f t="shared" si="2"/>
        <v>-8.3093027402411757E-2</v>
      </c>
      <c r="H30" s="67">
        <f t="shared" si="3"/>
        <v>0.9816432363842249</v>
      </c>
      <c r="I30" s="67">
        <f t="shared" si="4"/>
        <v>-8.3206061498237949E-2</v>
      </c>
      <c r="L30" s="172" t="s">
        <v>23</v>
      </c>
      <c r="M30" s="171">
        <v>0.96579323615834445</v>
      </c>
      <c r="N30" s="177"/>
      <c r="O30" s="177"/>
      <c r="P30" s="177"/>
      <c r="Q30" s="177"/>
      <c r="R30" s="177"/>
      <c r="S30" s="177"/>
      <c r="T30" s="176"/>
    </row>
    <row r="31" spans="1:20" x14ac:dyDescent="0.35">
      <c r="A31" s="14">
        <v>212</v>
      </c>
      <c r="B31" s="67">
        <v>-0.69</v>
      </c>
      <c r="C31" s="67">
        <v>1.1971250000000002</v>
      </c>
      <c r="D31" s="67">
        <f t="shared" si="0"/>
        <v>-0.82601625000000012</v>
      </c>
      <c r="E31" s="67">
        <v>0.95862667397383472</v>
      </c>
      <c r="F31" s="67">
        <f t="shared" si="1"/>
        <v>0.98774507725951133</v>
      </c>
      <c r="G31" s="67">
        <f t="shared" si="2"/>
        <v>-2.9118403285676608E-2</v>
      </c>
      <c r="H31" s="67">
        <f t="shared" si="3"/>
        <v>0.98809903346013694</v>
      </c>
      <c r="I31" s="67">
        <f t="shared" si="4"/>
        <v>-2.9472359486302224E-2</v>
      </c>
      <c r="L31" s="180" t="s">
        <v>24</v>
      </c>
      <c r="M31" s="170">
        <v>0.96489305816251136</v>
      </c>
      <c r="N31" s="177"/>
      <c r="O31" s="177"/>
      <c r="P31" s="177"/>
      <c r="Q31" s="177"/>
      <c r="R31" s="177"/>
      <c r="S31" s="177"/>
      <c r="T31" s="176"/>
    </row>
    <row r="32" spans="1:20" x14ac:dyDescent="0.35">
      <c r="A32" s="14">
        <v>213</v>
      </c>
      <c r="B32" s="67">
        <v>-0.7</v>
      </c>
      <c r="C32" s="67">
        <v>1.2111666666666667</v>
      </c>
      <c r="D32" s="67">
        <f t="shared" si="0"/>
        <v>-0.84781666666666666</v>
      </c>
      <c r="E32" s="67">
        <v>1.0204898175253407</v>
      </c>
      <c r="F32" s="67">
        <f t="shared" si="1"/>
        <v>1.0007769795322705</v>
      </c>
      <c r="G32" s="67">
        <f t="shared" si="2"/>
        <v>1.971283799307022E-2</v>
      </c>
      <c r="H32" s="67">
        <f t="shared" si="3"/>
        <v>1.0012115606509879</v>
      </c>
      <c r="I32" s="67">
        <f t="shared" si="4"/>
        <v>1.9278256874352806E-2</v>
      </c>
      <c r="L32" s="180" t="s">
        <v>25</v>
      </c>
      <c r="M32" s="170">
        <v>7.9133940606644027E-2</v>
      </c>
      <c r="N32" s="177"/>
      <c r="O32" s="177"/>
      <c r="P32" s="177"/>
      <c r="Q32" s="177"/>
      <c r="R32" s="177"/>
      <c r="S32" s="177"/>
      <c r="T32" s="176"/>
    </row>
    <row r="33" spans="1:20" ht="15" thickBot="1" x14ac:dyDescent="0.4">
      <c r="A33" s="14">
        <v>214</v>
      </c>
      <c r="B33" s="67">
        <v>-0.49</v>
      </c>
      <c r="C33" s="67">
        <v>2.0157999999999996</v>
      </c>
      <c r="D33" s="67">
        <f t="shared" si="0"/>
        <v>-0.98774199999999979</v>
      </c>
      <c r="E33" s="67">
        <v>1.6433751626234352</v>
      </c>
      <c r="F33" s="67">
        <f t="shared" si="1"/>
        <v>1.7475475171278614</v>
      </c>
      <c r="G33" s="67">
        <f t="shared" si="2"/>
        <v>-0.10417235450442619</v>
      </c>
      <c r="H33" s="67">
        <f t="shared" si="3"/>
        <v>1.7401466672169643</v>
      </c>
      <c r="I33" s="67">
        <f t="shared" si="4"/>
        <v>-9.6771504593529123E-2</v>
      </c>
      <c r="L33" s="179" t="s">
        <v>26</v>
      </c>
      <c r="M33" s="165">
        <v>79</v>
      </c>
      <c r="N33" s="177"/>
      <c r="O33" s="177"/>
      <c r="P33" s="177"/>
      <c r="Q33" s="177"/>
      <c r="R33" s="177"/>
      <c r="S33" s="177"/>
      <c r="T33" s="176"/>
    </row>
    <row r="34" spans="1:20" x14ac:dyDescent="0.35">
      <c r="A34" s="14">
        <v>215</v>
      </c>
      <c r="B34" s="67">
        <v>-0.51</v>
      </c>
      <c r="C34" s="67">
        <v>1.9744999999999999</v>
      </c>
      <c r="D34" s="67">
        <f t="shared" si="0"/>
        <v>-1.0069950000000001</v>
      </c>
      <c r="E34" s="67">
        <v>1.6151397009929671</v>
      </c>
      <c r="F34" s="67">
        <f t="shared" si="1"/>
        <v>1.709217482906024</v>
      </c>
      <c r="G34" s="67">
        <f t="shared" si="2"/>
        <v>-9.4077781913056935E-2</v>
      </c>
      <c r="H34" s="67">
        <f t="shared" si="3"/>
        <v>1.7025156247079949</v>
      </c>
      <c r="I34" s="67">
        <f t="shared" si="4"/>
        <v>-8.7375923715027781E-2</v>
      </c>
      <c r="L34" s="178"/>
      <c r="M34" s="177"/>
      <c r="N34" s="177"/>
      <c r="O34" s="177"/>
      <c r="P34" s="177"/>
      <c r="Q34" s="177"/>
      <c r="R34" s="177"/>
      <c r="S34" s="177"/>
      <c r="T34" s="176"/>
    </row>
    <row r="35" spans="1:20" ht="15" thickBot="1" x14ac:dyDescent="0.4">
      <c r="A35" s="14">
        <v>216</v>
      </c>
      <c r="B35" s="67">
        <v>-0.52</v>
      </c>
      <c r="C35" s="67">
        <v>1.9612499999999999</v>
      </c>
      <c r="D35" s="67">
        <f t="shared" si="0"/>
        <v>-1.0198499999999999</v>
      </c>
      <c r="E35" s="67">
        <v>1.6248400104595313</v>
      </c>
      <c r="F35" s="67">
        <f t="shared" si="1"/>
        <v>1.6969203169631826</v>
      </c>
      <c r="G35" s="67">
        <f t="shared" si="2"/>
        <v>-7.208030650365127E-2</v>
      </c>
      <c r="H35" s="67">
        <f t="shared" si="3"/>
        <v>1.6905176953121352</v>
      </c>
      <c r="I35" s="67">
        <f t="shared" si="4"/>
        <v>-6.5677684852603946E-2</v>
      </c>
      <c r="L35" s="178" t="s">
        <v>27</v>
      </c>
      <c r="M35" s="177"/>
      <c r="N35" s="177"/>
      <c r="O35" s="177"/>
      <c r="P35" s="177"/>
      <c r="Q35" s="177"/>
      <c r="R35" s="177"/>
      <c r="S35" s="177"/>
      <c r="T35" s="176"/>
    </row>
    <row r="36" spans="1:20" x14ac:dyDescent="0.35">
      <c r="A36" s="14">
        <v>217</v>
      </c>
      <c r="B36" s="67">
        <v>-0.53</v>
      </c>
      <c r="C36" s="67">
        <v>1.9253333333333333</v>
      </c>
      <c r="D36" s="67">
        <f t="shared" si="0"/>
        <v>-1.0204266666666668</v>
      </c>
      <c r="E36" s="67">
        <v>1.6362862846483621</v>
      </c>
      <c r="F36" s="67">
        <f t="shared" si="1"/>
        <v>1.663586489784789</v>
      </c>
      <c r="G36" s="67">
        <f t="shared" si="2"/>
        <v>-2.7300205136426836E-2</v>
      </c>
      <c r="H36" s="67">
        <f t="shared" si="3"/>
        <v>1.6576102254211622</v>
      </c>
      <c r="I36" s="67">
        <f t="shared" si="4"/>
        <v>-2.1323940772800087E-2</v>
      </c>
      <c r="L36" s="175"/>
      <c r="M36" s="174" t="s">
        <v>32</v>
      </c>
      <c r="N36" s="174" t="s">
        <v>33</v>
      </c>
      <c r="O36" s="174" t="s">
        <v>34</v>
      </c>
      <c r="P36" s="174" t="s">
        <v>35</v>
      </c>
      <c r="Q36" s="174" t="s">
        <v>36</v>
      </c>
      <c r="R36" s="177"/>
      <c r="S36" s="177"/>
      <c r="T36" s="176"/>
    </row>
    <row r="37" spans="1:20" x14ac:dyDescent="0.35">
      <c r="A37" s="14">
        <v>218</v>
      </c>
      <c r="B37" s="67">
        <v>-0.43</v>
      </c>
      <c r="C37" s="67">
        <v>1.6269999999999998</v>
      </c>
      <c r="D37" s="67">
        <f t="shared" si="0"/>
        <v>-0.69960999999999984</v>
      </c>
      <c r="E37" s="67">
        <v>1.4402075785396666</v>
      </c>
      <c r="F37" s="67">
        <f t="shared" si="1"/>
        <v>1.3867069044050901</v>
      </c>
      <c r="G37" s="67">
        <f t="shared" si="2"/>
        <v>5.3500674134576487E-2</v>
      </c>
      <c r="H37" s="67">
        <f t="shared" si="3"/>
        <v>1.380616114709394</v>
      </c>
      <c r="I37" s="67">
        <f t="shared" si="4"/>
        <v>5.9591463830272584E-2</v>
      </c>
      <c r="L37" s="180" t="s">
        <v>28</v>
      </c>
      <c r="M37" s="170">
        <v>2</v>
      </c>
      <c r="N37" s="170">
        <v>13.437279410342077</v>
      </c>
      <c r="O37" s="170">
        <v>6.7186397051710385</v>
      </c>
      <c r="P37" s="170">
        <v>1072.891406620734</v>
      </c>
      <c r="Q37" s="170">
        <v>1.9781334884400645E-56</v>
      </c>
      <c r="R37" s="177"/>
      <c r="S37" s="177"/>
      <c r="T37" s="176"/>
    </row>
    <row r="38" spans="1:20" x14ac:dyDescent="0.35">
      <c r="A38" s="14">
        <v>219</v>
      </c>
      <c r="B38" s="67">
        <v>-0.45</v>
      </c>
      <c r="C38" s="67">
        <v>1.6342000000000003</v>
      </c>
      <c r="D38" s="67">
        <f t="shared" si="0"/>
        <v>-0.73539000000000021</v>
      </c>
      <c r="E38" s="67">
        <v>1.4400680287194465</v>
      </c>
      <c r="F38" s="67">
        <f t="shared" si="1"/>
        <v>1.3933891379740309</v>
      </c>
      <c r="G38" s="67">
        <f t="shared" si="2"/>
        <v>4.6678890745415647E-2</v>
      </c>
      <c r="H38" s="67">
        <f t="shared" si="3"/>
        <v>1.3876159203704104</v>
      </c>
      <c r="I38" s="67">
        <f t="shared" si="4"/>
        <v>5.2452108349036131E-2</v>
      </c>
      <c r="L38" s="180" t="s">
        <v>29</v>
      </c>
      <c r="M38" s="170">
        <v>76</v>
      </c>
      <c r="N38" s="170">
        <v>0.47592572225112562</v>
      </c>
      <c r="O38" s="170">
        <v>6.2621805559358633E-3</v>
      </c>
      <c r="P38" s="170"/>
      <c r="Q38" s="170"/>
      <c r="R38" s="177"/>
      <c r="S38" s="177"/>
      <c r="T38" s="176"/>
    </row>
    <row r="39" spans="1:20" ht="15" thickBot="1" x14ac:dyDescent="0.4">
      <c r="A39" s="14">
        <v>220</v>
      </c>
      <c r="B39" s="67">
        <v>-0.47333333333333333</v>
      </c>
      <c r="C39" s="67">
        <v>1.63775</v>
      </c>
      <c r="D39" s="67">
        <f t="shared" si="0"/>
        <v>-0.77520166666666668</v>
      </c>
      <c r="E39" s="67">
        <v>1.4929054216001152</v>
      </c>
      <c r="F39" s="67">
        <f t="shared" si="1"/>
        <v>1.3966838503587164</v>
      </c>
      <c r="G39" s="67">
        <f t="shared" si="2"/>
        <v>9.622157124139874E-2</v>
      </c>
      <c r="H39" s="67">
        <f t="shared" si="3"/>
        <v>1.3913161432101024</v>
      </c>
      <c r="I39" s="67">
        <f t="shared" si="4"/>
        <v>0.10158927839001275</v>
      </c>
      <c r="L39" s="179" t="s">
        <v>30</v>
      </c>
      <c r="M39" s="165">
        <v>78</v>
      </c>
      <c r="N39" s="165">
        <v>13.913205132593202</v>
      </c>
      <c r="O39" s="165"/>
      <c r="P39" s="165"/>
      <c r="Q39" s="165"/>
      <c r="R39" s="177"/>
      <c r="S39" s="177"/>
      <c r="T39" s="176"/>
    </row>
    <row r="40" spans="1:20" ht="15" thickBot="1" x14ac:dyDescent="0.4">
      <c r="A40" s="14">
        <v>221</v>
      </c>
      <c r="B40" s="67">
        <v>-0.49</v>
      </c>
      <c r="C40" s="67">
        <v>1.7053333333333336</v>
      </c>
      <c r="D40" s="67">
        <f t="shared" si="0"/>
        <v>-0.83561333333333343</v>
      </c>
      <c r="E40" s="67">
        <v>1.4807902941877227</v>
      </c>
      <c r="F40" s="67">
        <f t="shared" si="1"/>
        <v>1.4594071307338383</v>
      </c>
      <c r="G40" s="67">
        <f t="shared" si="2"/>
        <v>2.1383163453884357E-2</v>
      </c>
      <c r="H40" s="67">
        <f t="shared" si="3"/>
        <v>1.4539276548728126</v>
      </c>
      <c r="I40" s="67">
        <f t="shared" si="4"/>
        <v>2.6862639314910064E-2</v>
      </c>
      <c r="L40" s="178"/>
      <c r="M40" s="177"/>
      <c r="N40" s="177"/>
      <c r="O40" s="177"/>
      <c r="P40" s="177"/>
      <c r="Q40" s="177"/>
      <c r="R40" s="177"/>
      <c r="S40" s="177"/>
      <c r="T40" s="176"/>
    </row>
    <row r="41" spans="1:20" x14ac:dyDescent="0.35">
      <c r="A41" s="14">
        <v>222</v>
      </c>
      <c r="B41" s="67">
        <v>-0.66200000000000003</v>
      </c>
      <c r="C41" s="14">
        <v>1.64</v>
      </c>
      <c r="D41" s="67">
        <f t="shared" si="0"/>
        <v>-1.08568</v>
      </c>
      <c r="E41" s="67">
        <v>1.4234381276411578</v>
      </c>
      <c r="F41" s="67">
        <f t="shared" si="1"/>
        <v>1.3987720483490103</v>
      </c>
      <c r="G41" s="67">
        <f t="shared" si="2"/>
        <v>2.4666079292147591E-2</v>
      </c>
      <c r="H41" s="67">
        <f t="shared" si="3"/>
        <v>1.3968641367230812</v>
      </c>
      <c r="I41" s="67">
        <f t="shared" si="4"/>
        <v>2.6573990918076662E-2</v>
      </c>
      <c r="L41" s="175"/>
      <c r="M41" s="174" t="s">
        <v>37</v>
      </c>
      <c r="N41" s="174" t="s">
        <v>25</v>
      </c>
      <c r="O41" s="174" t="s">
        <v>38</v>
      </c>
      <c r="P41" s="174" t="s">
        <v>39</v>
      </c>
      <c r="Q41" s="174" t="s">
        <v>40</v>
      </c>
      <c r="R41" s="174" t="s">
        <v>41</v>
      </c>
      <c r="S41" s="174" t="s">
        <v>42</v>
      </c>
      <c r="T41" s="173" t="s">
        <v>43</v>
      </c>
    </row>
    <row r="42" spans="1:20" x14ac:dyDescent="0.35">
      <c r="A42" s="14">
        <v>223</v>
      </c>
      <c r="B42" s="67">
        <v>-0.67400000000000004</v>
      </c>
      <c r="C42" s="14">
        <v>1.61</v>
      </c>
      <c r="D42" s="67">
        <f t="shared" si="0"/>
        <v>-1.0851400000000002</v>
      </c>
      <c r="E42" s="67">
        <v>1.4511187113876372</v>
      </c>
      <c r="F42" s="67">
        <f t="shared" si="1"/>
        <v>1.3709294084784263</v>
      </c>
      <c r="G42" s="67">
        <f t="shared" si="2"/>
        <v>8.0189302909210891E-2</v>
      </c>
      <c r="H42" s="67">
        <f t="shared" si="3"/>
        <v>1.3693661474729213</v>
      </c>
      <c r="I42" s="67">
        <f t="shared" si="4"/>
        <v>8.1752563914715859E-2</v>
      </c>
      <c r="L42" s="172" t="s">
        <v>31</v>
      </c>
      <c r="M42" s="171">
        <v>-0.11821800451379059</v>
      </c>
      <c r="N42" s="170">
        <v>3.0059353337550169E-2</v>
      </c>
      <c r="O42" s="170">
        <v>-3.9328192854406008</v>
      </c>
      <c r="P42" s="170">
        <v>1.8400241175254317E-4</v>
      </c>
      <c r="Q42" s="170">
        <v>-0.17808639521982011</v>
      </c>
      <c r="R42" s="170">
        <v>-5.8349613807761068E-2</v>
      </c>
      <c r="S42" s="170">
        <v>-0.17808639521982011</v>
      </c>
      <c r="T42" s="169">
        <v>-5.8349613807761068E-2</v>
      </c>
    </row>
    <row r="43" spans="1:20" x14ac:dyDescent="0.35">
      <c r="A43" s="14">
        <v>224</v>
      </c>
      <c r="B43" s="67">
        <v>-0.69000000000000006</v>
      </c>
      <c r="C43" s="14">
        <v>1.62</v>
      </c>
      <c r="D43" s="67">
        <f t="shared" si="0"/>
        <v>-1.1178000000000001</v>
      </c>
      <c r="E43" s="67">
        <v>1.4423508990071219</v>
      </c>
      <c r="F43" s="67">
        <f t="shared" si="1"/>
        <v>1.3802102884352876</v>
      </c>
      <c r="G43" s="67">
        <f t="shared" si="2"/>
        <v>6.2140610571834287E-2</v>
      </c>
      <c r="H43" s="67">
        <f t="shared" si="3"/>
        <v>1.3788968343858752</v>
      </c>
      <c r="I43" s="67">
        <f t="shared" si="4"/>
        <v>6.3454064621246697E-2</v>
      </c>
      <c r="L43" s="172" t="s">
        <v>19</v>
      </c>
      <c r="M43" s="171">
        <v>0.91639753486990505</v>
      </c>
      <c r="N43" s="170">
        <v>2.4887582838128731E-2</v>
      </c>
      <c r="O43" s="170">
        <v>36.821476028035512</v>
      </c>
      <c r="P43" s="170">
        <v>3.3020227640382137E-50</v>
      </c>
      <c r="Q43" s="170">
        <v>0.86682961781094148</v>
      </c>
      <c r="R43" s="170">
        <v>0.96596545192886862</v>
      </c>
      <c r="S43" s="170">
        <v>0.86682961781094148</v>
      </c>
      <c r="T43" s="169">
        <v>0.96596545192886862</v>
      </c>
    </row>
    <row r="44" spans="1:20" ht="15" thickBot="1" x14ac:dyDescent="0.4">
      <c r="A44" s="14">
        <v>225</v>
      </c>
      <c r="B44" s="67">
        <v>-0.71</v>
      </c>
      <c r="C44" s="14">
        <v>1.59</v>
      </c>
      <c r="D44" s="67">
        <f t="shared" si="0"/>
        <v>-1.1289</v>
      </c>
      <c r="E44" s="67">
        <v>1.4424975380582949</v>
      </c>
      <c r="F44" s="67">
        <f t="shared" si="1"/>
        <v>1.3523676485647034</v>
      </c>
      <c r="G44" s="67">
        <f t="shared" si="2"/>
        <v>9.0129889493591575E-2</v>
      </c>
      <c r="H44" s="67">
        <f t="shared" si="3"/>
        <v>1.3515295408677399</v>
      </c>
      <c r="I44" s="67">
        <f t="shared" si="4"/>
        <v>9.0967997190555039E-2</v>
      </c>
      <c r="L44" s="168" t="s">
        <v>62</v>
      </c>
      <c r="M44" s="167">
        <v>-1.1228155672230835E-2</v>
      </c>
      <c r="N44" s="165">
        <v>1.417639826066833E-2</v>
      </c>
      <c r="O44" s="165">
        <v>-0.79203161944051481</v>
      </c>
      <c r="P44" s="166">
        <v>0.43080748742499797</v>
      </c>
      <c r="Q44" s="165">
        <v>-3.9462899791418177E-2</v>
      </c>
      <c r="R44" s="165">
        <v>1.7006588446956503E-2</v>
      </c>
      <c r="S44" s="165">
        <v>-3.9462899791418177E-2</v>
      </c>
      <c r="T44" s="164">
        <v>1.7006588446956503E-2</v>
      </c>
    </row>
    <row r="45" spans="1:20" x14ac:dyDescent="0.35">
      <c r="A45" s="14">
        <v>226</v>
      </c>
      <c r="B45" s="67">
        <v>-0.77333333333333332</v>
      </c>
      <c r="C45" s="14">
        <v>1.54</v>
      </c>
      <c r="D45" s="67">
        <f t="shared" si="0"/>
        <v>-1.1909333333333334</v>
      </c>
      <c r="E45" s="67">
        <v>1.4732947344394323</v>
      </c>
      <c r="F45" s="67">
        <f t="shared" si="1"/>
        <v>1.3059632487803963</v>
      </c>
      <c r="G45" s="67">
        <f t="shared" si="2"/>
        <v>0.16733148565903599</v>
      </c>
      <c r="H45" s="67">
        <f t="shared" si="3"/>
        <v>1.3064061840477785</v>
      </c>
      <c r="I45" s="67">
        <f t="shared" si="4"/>
        <v>0.16688855039165373</v>
      </c>
    </row>
    <row r="46" spans="1:20" x14ac:dyDescent="0.35">
      <c r="A46" s="14">
        <v>227</v>
      </c>
      <c r="B46" s="67">
        <v>-0.79333333333333333</v>
      </c>
      <c r="C46" s="14">
        <v>1.58</v>
      </c>
      <c r="D46" s="67">
        <f t="shared" si="0"/>
        <v>-1.2534666666666667</v>
      </c>
      <c r="E46" s="67">
        <v>1.514660191883995</v>
      </c>
      <c r="F46" s="67">
        <f t="shared" si="1"/>
        <v>1.3430867686078418</v>
      </c>
      <c r="G46" s="67">
        <f t="shared" si="2"/>
        <v>0.17157342327615321</v>
      </c>
      <c r="H46" s="67">
        <f t="shared" si="3"/>
        <v>1.343764219443945</v>
      </c>
      <c r="I46" s="67">
        <f t="shared" si="4"/>
        <v>0.17089597244005006</v>
      </c>
    </row>
    <row r="47" spans="1:20" x14ac:dyDescent="0.35">
      <c r="A47" s="14">
        <v>228</v>
      </c>
      <c r="B47" s="67">
        <v>-0.85799999999999998</v>
      </c>
      <c r="C47" s="14">
        <v>1.64</v>
      </c>
      <c r="D47" s="67">
        <f t="shared" si="0"/>
        <v>-1.4071199999999999</v>
      </c>
      <c r="E47" s="67">
        <v>1.4952565499979817</v>
      </c>
      <c r="F47" s="67">
        <f t="shared" si="1"/>
        <v>1.3987720483490103</v>
      </c>
      <c r="G47" s="67">
        <f t="shared" si="2"/>
        <v>9.6484501648971488E-2</v>
      </c>
      <c r="H47" s="67">
        <f t="shared" si="3"/>
        <v>1.4004733150823629</v>
      </c>
      <c r="I47" s="67">
        <f t="shared" si="4"/>
        <v>9.4783234915618797E-2</v>
      </c>
    </row>
    <row r="48" spans="1:20" x14ac:dyDescent="0.35">
      <c r="A48" s="14">
        <v>229</v>
      </c>
      <c r="B48" s="67">
        <v>-0.89066666666666672</v>
      </c>
      <c r="C48" s="14">
        <v>1.65</v>
      </c>
      <c r="D48" s="67">
        <f t="shared" si="0"/>
        <v>-1.4696</v>
      </c>
      <c r="E48" s="67">
        <v>1.4882499935757827</v>
      </c>
      <c r="F48" s="67">
        <f t="shared" si="1"/>
        <v>1.4080529283058716</v>
      </c>
      <c r="G48" s="67">
        <f t="shared" si="2"/>
        <v>8.0197065269911105E-2</v>
      </c>
      <c r="H48" s="67">
        <f t="shared" si="3"/>
        <v>1.4103388255974632</v>
      </c>
      <c r="I48" s="67">
        <f t="shared" si="4"/>
        <v>7.791116797831954E-2</v>
      </c>
    </row>
    <row r="49" spans="1:9" x14ac:dyDescent="0.35">
      <c r="A49" s="14">
        <v>230</v>
      </c>
      <c r="B49" s="67">
        <v>-0.94666666666666666</v>
      </c>
      <c r="C49" s="14">
        <v>1.73</v>
      </c>
      <c r="D49" s="67">
        <f t="shared" si="0"/>
        <v>-1.6377333333333333</v>
      </c>
      <c r="E49" s="67">
        <v>1.5913109164778179</v>
      </c>
      <c r="F49" s="67">
        <f t="shared" si="1"/>
        <v>1.4822999679607629</v>
      </c>
      <c r="G49" s="67">
        <f t="shared" si="2"/>
        <v>0.10901094851705495</v>
      </c>
      <c r="H49" s="67">
        <f t="shared" si="3"/>
        <v>1.4855384556274134</v>
      </c>
      <c r="I49" s="67">
        <f t="shared" si="4"/>
        <v>0.10577246085040448</v>
      </c>
    </row>
    <row r="50" spans="1:9" x14ac:dyDescent="0.35">
      <c r="A50" s="14">
        <v>231</v>
      </c>
      <c r="B50" s="67">
        <v>-0.96333333333333337</v>
      </c>
      <c r="C50" s="14">
        <v>1.72</v>
      </c>
      <c r="D50" s="67">
        <f t="shared" si="0"/>
        <v>-1.6569333333333334</v>
      </c>
      <c r="E50" s="67">
        <v>1.5448916915620212</v>
      </c>
      <c r="F50" s="67">
        <f t="shared" si="1"/>
        <v>1.4730190880039014</v>
      </c>
      <c r="G50" s="67">
        <f t="shared" si="2"/>
        <v>7.1872603558119863E-2</v>
      </c>
      <c r="H50" s="67">
        <f t="shared" si="3"/>
        <v>1.476590060867621</v>
      </c>
      <c r="I50" s="67">
        <f t="shared" si="4"/>
        <v>6.8301630694400206E-2</v>
      </c>
    </row>
    <row r="51" spans="1:9" x14ac:dyDescent="0.35">
      <c r="A51" s="14">
        <v>232</v>
      </c>
      <c r="B51" s="67">
        <v>-0.98533333333333328</v>
      </c>
      <c r="C51" s="14">
        <v>1.73</v>
      </c>
      <c r="D51" s="67">
        <f t="shared" si="0"/>
        <v>-1.7046266666666665</v>
      </c>
      <c r="E51" s="67">
        <v>1.5385562485920639</v>
      </c>
      <c r="F51" s="67">
        <f t="shared" si="1"/>
        <v>1.4822999679607629</v>
      </c>
      <c r="G51" s="67">
        <f t="shared" si="2"/>
        <v>5.6256280631300948E-2</v>
      </c>
      <c r="H51" s="67">
        <f t="shared" si="3"/>
        <v>1.4862895443875144</v>
      </c>
      <c r="I51" s="67">
        <f t="shared" si="4"/>
        <v>5.2266704204549486E-2</v>
      </c>
    </row>
    <row r="52" spans="1:9" x14ac:dyDescent="0.35">
      <c r="A52" s="14">
        <v>233</v>
      </c>
      <c r="B52" s="67">
        <v>-1.04</v>
      </c>
      <c r="C52" s="14">
        <v>1.76</v>
      </c>
      <c r="D52" s="67">
        <f t="shared" si="0"/>
        <v>-1.8304</v>
      </c>
      <c r="E52" s="67">
        <v>1.5672106560044208</v>
      </c>
      <c r="F52" s="67">
        <f t="shared" si="1"/>
        <v>1.5101426078313471</v>
      </c>
      <c r="G52" s="67">
        <f t="shared" si="2"/>
        <v>5.7068048173073649E-2</v>
      </c>
      <c r="H52" s="67">
        <f t="shared" si="3"/>
        <v>1.5151936729996935</v>
      </c>
      <c r="I52" s="67">
        <f t="shared" si="4"/>
        <v>5.2016983004727235E-2</v>
      </c>
    </row>
    <row r="53" spans="1:9" x14ac:dyDescent="0.35">
      <c r="A53" s="14">
        <v>234</v>
      </c>
      <c r="B53" s="67">
        <v>-1.0880000000000001</v>
      </c>
      <c r="C53" s="14">
        <v>1.8</v>
      </c>
      <c r="D53" s="67">
        <f t="shared" si="0"/>
        <v>-1.9584000000000001</v>
      </c>
      <c r="E53" s="67">
        <v>1.6327925797272829</v>
      </c>
      <c r="F53" s="67">
        <f t="shared" si="1"/>
        <v>1.5472661276587927</v>
      </c>
      <c r="G53" s="67">
        <f t="shared" si="2"/>
        <v>8.5526452068490189E-2</v>
      </c>
      <c r="H53" s="67">
        <f t="shared" si="3"/>
        <v>1.5532867783205353</v>
      </c>
      <c r="I53" s="67">
        <f t="shared" si="4"/>
        <v>7.9505801406747567E-2</v>
      </c>
    </row>
    <row r="54" spans="1:9" x14ac:dyDescent="0.35">
      <c r="A54" s="14">
        <v>235</v>
      </c>
      <c r="B54" s="67">
        <v>-1.1013333333333335</v>
      </c>
      <c r="C54" s="14">
        <v>1.79</v>
      </c>
      <c r="D54" s="67">
        <f t="shared" si="0"/>
        <v>-1.9713866666666671</v>
      </c>
      <c r="E54" s="67">
        <v>1.5866558667253901</v>
      </c>
      <c r="F54" s="67">
        <f t="shared" si="1"/>
        <v>1.5379852477019313</v>
      </c>
      <c r="G54" s="67">
        <f t="shared" si="2"/>
        <v>4.8670619023458705E-2</v>
      </c>
      <c r="H54" s="67">
        <f t="shared" si="3"/>
        <v>1.5442686192868331</v>
      </c>
      <c r="I54" s="67">
        <f t="shared" si="4"/>
        <v>4.238724743855693E-2</v>
      </c>
    </row>
    <row r="55" spans="1:9" x14ac:dyDescent="0.35">
      <c r="A55" s="14">
        <v>236</v>
      </c>
      <c r="B55" s="67">
        <v>-1.244</v>
      </c>
      <c r="C55" s="14">
        <v>1.79</v>
      </c>
      <c r="D55" s="67">
        <f t="shared" si="0"/>
        <v>-2.2267600000000001</v>
      </c>
      <c r="E55" s="67">
        <v>1.580609723251436</v>
      </c>
      <c r="F55" s="67">
        <f t="shared" si="1"/>
        <v>1.5379852477019313</v>
      </c>
      <c r="G55" s="67">
        <f t="shared" si="2"/>
        <v>4.2624475549504659E-2</v>
      </c>
      <c r="H55" s="67">
        <f t="shared" si="3"/>
        <v>1.5471359908280362</v>
      </c>
      <c r="I55" s="67">
        <f t="shared" si="4"/>
        <v>3.3473732423399793E-2</v>
      </c>
    </row>
    <row r="56" spans="1:9" x14ac:dyDescent="0.35">
      <c r="A56" s="14">
        <v>237</v>
      </c>
      <c r="B56" s="67">
        <v>-1.2606666666666666</v>
      </c>
      <c r="C56" s="14">
        <v>1.79</v>
      </c>
      <c r="D56" s="67">
        <f t="shared" si="0"/>
        <v>-2.2565933333333335</v>
      </c>
      <c r="E56" s="67">
        <v>1.5949095772705475</v>
      </c>
      <c r="F56" s="67">
        <f t="shared" si="1"/>
        <v>1.5379852477019313</v>
      </c>
      <c r="G56" s="67">
        <f t="shared" si="2"/>
        <v>5.692432956861615E-2</v>
      </c>
      <c r="H56" s="67">
        <f t="shared" si="3"/>
        <v>1.5474709641389246</v>
      </c>
      <c r="I56" s="67">
        <f t="shared" si="4"/>
        <v>4.7438613131622898E-2</v>
      </c>
    </row>
    <row r="57" spans="1:9" x14ac:dyDescent="0.35">
      <c r="A57" s="14">
        <v>238</v>
      </c>
      <c r="B57" s="67">
        <v>-1.292</v>
      </c>
      <c r="C57" s="14">
        <v>1.74</v>
      </c>
      <c r="D57" s="67">
        <f t="shared" si="0"/>
        <v>-2.2480799999999999</v>
      </c>
      <c r="E57" s="67">
        <v>1.5282788617229903</v>
      </c>
      <c r="F57" s="67">
        <f t="shared" si="1"/>
        <v>1.4915808479176242</v>
      </c>
      <c r="G57" s="67">
        <f t="shared" si="2"/>
        <v>3.6698013805366081E-2</v>
      </c>
      <c r="H57" s="67">
        <f t="shared" si="3"/>
        <v>1.5015554983634729</v>
      </c>
      <c r="I57" s="67">
        <f t="shared" si="4"/>
        <v>2.6723363359517416E-2</v>
      </c>
    </row>
    <row r="58" spans="1:9" x14ac:dyDescent="0.35">
      <c r="A58" s="14">
        <v>239</v>
      </c>
      <c r="B58" s="67">
        <v>-1.2946666666666666</v>
      </c>
      <c r="C58" s="14">
        <v>1.7</v>
      </c>
      <c r="D58" s="67">
        <f t="shared" si="0"/>
        <v>-2.2009333333333334</v>
      </c>
      <c r="E58" s="67">
        <v>1.5327945526806872</v>
      </c>
      <c r="F58" s="67">
        <f t="shared" si="1"/>
        <v>1.4544573280901787</v>
      </c>
      <c r="G58" s="67">
        <f t="shared" si="2"/>
        <v>7.8337224590508514E-2</v>
      </c>
      <c r="H58" s="67">
        <f t="shared" si="3"/>
        <v>1.4643702268559164</v>
      </c>
      <c r="I58" s="67">
        <f t="shared" si="4"/>
        <v>6.842432582477076E-2</v>
      </c>
    </row>
    <row r="59" spans="1:9" x14ac:dyDescent="0.35">
      <c r="A59" s="14">
        <v>240</v>
      </c>
      <c r="B59" s="67">
        <v>-1.2993333333333335</v>
      </c>
      <c r="C59" s="14">
        <v>1.69</v>
      </c>
      <c r="D59" s="67">
        <f t="shared" si="0"/>
        <v>-2.1958733333333336</v>
      </c>
      <c r="E59" s="67">
        <v>1.4848503554147932</v>
      </c>
      <c r="F59" s="67">
        <f t="shared" si="1"/>
        <v>1.4451764481333171</v>
      </c>
      <c r="G59" s="67">
        <f t="shared" si="2"/>
        <v>3.9673907281476017E-2</v>
      </c>
      <c r="H59" s="67">
        <f t="shared" si="3"/>
        <v>1.4551494370395162</v>
      </c>
      <c r="I59" s="67">
        <f t="shared" si="4"/>
        <v>2.9700918375276997E-2</v>
      </c>
    </row>
    <row r="60" spans="1:9" x14ac:dyDescent="0.35">
      <c r="A60" s="14">
        <v>241</v>
      </c>
      <c r="B60" s="67">
        <v>-1.2893333333333334</v>
      </c>
      <c r="C60" s="14">
        <v>1.65</v>
      </c>
      <c r="D60" s="67">
        <f t="shared" si="0"/>
        <v>-2.1274000000000002</v>
      </c>
      <c r="E60" s="67">
        <v>1.4093410736183811</v>
      </c>
      <c r="F60" s="67">
        <f t="shared" si="1"/>
        <v>1.4080529283058716</v>
      </c>
      <c r="G60" s="67">
        <f t="shared" si="2"/>
        <v>1.2881453125095366E-3</v>
      </c>
      <c r="H60" s="67">
        <f t="shared" si="3"/>
        <v>1.4177247063986567</v>
      </c>
      <c r="I60" s="67">
        <f t="shared" si="4"/>
        <v>-8.3836327802755406E-3</v>
      </c>
    </row>
    <row r="61" spans="1:9" x14ac:dyDescent="0.35">
      <c r="A61" s="14">
        <v>242</v>
      </c>
      <c r="B61" s="67">
        <v>-1.2786666666666666</v>
      </c>
      <c r="C61" s="14">
        <v>1.61</v>
      </c>
      <c r="D61" s="67">
        <f t="shared" si="0"/>
        <v>-2.0586533333333334</v>
      </c>
      <c r="E61" s="67">
        <v>1.3742672610979931</v>
      </c>
      <c r="F61" s="67">
        <f t="shared" si="1"/>
        <v>1.3709294084784263</v>
      </c>
      <c r="G61" s="67">
        <f t="shared" si="2"/>
        <v>3.3378526195668723E-3</v>
      </c>
      <c r="H61" s="67">
        <f t="shared" si="3"/>
        <v>1.3802969067285802</v>
      </c>
      <c r="I61" s="67">
        <f t="shared" si="4"/>
        <v>-6.0296456305870549E-3</v>
      </c>
    </row>
    <row r="62" spans="1:9" x14ac:dyDescent="0.35">
      <c r="A62" s="14">
        <v>243</v>
      </c>
      <c r="B62" s="67">
        <v>-1.268</v>
      </c>
      <c r="C62" s="14">
        <v>1.55</v>
      </c>
      <c r="D62" s="67">
        <f t="shared" si="0"/>
        <v>-1.9654</v>
      </c>
      <c r="E62" s="67">
        <v>1.3215415044064469</v>
      </c>
      <c r="F62" s="67">
        <f t="shared" si="1"/>
        <v>1.3152441287372576</v>
      </c>
      <c r="G62" s="67">
        <f t="shared" si="2"/>
        <v>6.297375669189309E-3</v>
      </c>
      <c r="H62" s="67">
        <f t="shared" si="3"/>
        <v>1.3242659916927648</v>
      </c>
      <c r="I62" s="67">
        <f t="shared" si="4"/>
        <v>-2.7244872863179115E-3</v>
      </c>
    </row>
    <row r="63" spans="1:9" x14ac:dyDescent="0.35">
      <c r="A63" s="14">
        <v>244</v>
      </c>
      <c r="B63" s="67">
        <v>-1.2506666666666666</v>
      </c>
      <c r="C63" s="14">
        <v>1.46</v>
      </c>
      <c r="D63" s="67">
        <f t="shared" si="0"/>
        <v>-1.8259733333333332</v>
      </c>
      <c r="E63" s="67">
        <v>1.1837057028434159</v>
      </c>
      <c r="F63" s="67">
        <f t="shared" si="1"/>
        <v>1.2317162091255049</v>
      </c>
      <c r="G63" s="67">
        <f t="shared" si="2"/>
        <v>-4.8010506282089027E-2</v>
      </c>
      <c r="H63" s="67">
        <f t="shared" si="3"/>
        <v>1.2402247092362795</v>
      </c>
      <c r="I63" s="67">
        <f t="shared" si="4"/>
        <v>-5.6519006392863558E-2</v>
      </c>
    </row>
    <row r="64" spans="1:9" x14ac:dyDescent="0.35">
      <c r="A64" s="14">
        <v>245</v>
      </c>
      <c r="B64" s="67">
        <v>-1.232</v>
      </c>
      <c r="C64" s="14">
        <v>1.38</v>
      </c>
      <c r="D64" s="67">
        <f t="shared" si="0"/>
        <v>-1.7001599999999999</v>
      </c>
      <c r="E64" s="67">
        <v>1.182552412716134</v>
      </c>
      <c r="F64" s="67">
        <f t="shared" si="1"/>
        <v>1.1574691694706138</v>
      </c>
      <c r="G64" s="67">
        <f t="shared" si="2"/>
        <v>2.5083243245520137E-2</v>
      </c>
      <c r="H64" s="67">
        <f t="shared" si="3"/>
        <v>1.1655002547543782</v>
      </c>
      <c r="I64" s="67">
        <f t="shared" si="4"/>
        <v>1.7052157961755743E-2</v>
      </c>
    </row>
    <row r="65" spans="1:9" x14ac:dyDescent="0.35">
      <c r="A65" s="14">
        <v>246</v>
      </c>
      <c r="B65" s="67">
        <v>-1.2086666666666666</v>
      </c>
      <c r="C65" s="14">
        <v>1.27</v>
      </c>
      <c r="D65" s="67">
        <f t="shared" si="0"/>
        <v>-1.5350066666666666</v>
      </c>
      <c r="E65" s="67">
        <v>1.0734421657373119</v>
      </c>
      <c r="F65" s="67">
        <f t="shared" si="1"/>
        <v>1.0553794899451385</v>
      </c>
      <c r="G65" s="67">
        <f t="shared" si="2"/>
        <v>1.8062675792173355E-2</v>
      </c>
      <c r="H65" s="67">
        <f t="shared" si="3"/>
        <v>1.0628421585822343</v>
      </c>
      <c r="I65" s="67">
        <f t="shared" si="4"/>
        <v>1.0600007155077584E-2</v>
      </c>
    </row>
    <row r="66" spans="1:9" x14ac:dyDescent="0.35">
      <c r="A66" s="14">
        <v>247</v>
      </c>
      <c r="B66" s="67">
        <v>-1.18</v>
      </c>
      <c r="C66" s="14">
        <v>1.1499999999999999</v>
      </c>
      <c r="D66" s="67">
        <f t="shared" si="0"/>
        <v>-1.3569999999999998</v>
      </c>
      <c r="E66" s="67">
        <v>0.97229440466620565</v>
      </c>
      <c r="F66" s="67">
        <f t="shared" si="1"/>
        <v>0.94400893046280165</v>
      </c>
      <c r="G66" s="67">
        <f t="shared" si="2"/>
        <v>2.8285474203403993E-2</v>
      </c>
      <c r="H66" s="67">
        <f t="shared" si="3"/>
        <v>0.95087576783381733</v>
      </c>
      <c r="I66" s="67">
        <f t="shared" si="4"/>
        <v>2.1418636832388316E-2</v>
      </c>
    </row>
    <row r="67" spans="1:9" x14ac:dyDescent="0.35">
      <c r="A67" s="14">
        <v>248</v>
      </c>
      <c r="B67" s="67">
        <v>-1.1199999999999999</v>
      </c>
      <c r="C67" s="14">
        <v>1.01</v>
      </c>
      <c r="D67" s="67">
        <f t="shared" si="0"/>
        <v>-1.1312</v>
      </c>
      <c r="E67" s="67">
        <v>0.84484483184764714</v>
      </c>
      <c r="F67" s="67">
        <f t="shared" si="1"/>
        <v>0.81407661106674212</v>
      </c>
      <c r="G67" s="67">
        <f t="shared" si="2"/>
        <v>3.076822078090502E-2</v>
      </c>
      <c r="H67" s="67">
        <f t="shared" si="3"/>
        <v>0.82004479540124098</v>
      </c>
      <c r="I67" s="67">
        <f t="shared" si="4"/>
        <v>2.480003644640616E-2</v>
      </c>
    </row>
    <row r="68" spans="1:9" x14ac:dyDescent="0.35">
      <c r="A68" s="14">
        <v>249</v>
      </c>
      <c r="B68" s="67">
        <v>-1.08</v>
      </c>
      <c r="C68" s="14">
        <v>0.84</v>
      </c>
      <c r="D68" s="67">
        <f t="shared" si="0"/>
        <v>-0.90720000000000001</v>
      </c>
      <c r="E68" s="67">
        <v>0.69116592124778276</v>
      </c>
      <c r="F68" s="67">
        <f t="shared" si="1"/>
        <v>0.65630165180009825</v>
      </c>
      <c r="G68" s="67">
        <f t="shared" si="2"/>
        <v>3.4864269447684504E-2</v>
      </c>
      <c r="H68" s="67">
        <f t="shared" si="3"/>
        <v>0.66174210760277741</v>
      </c>
      <c r="I68" s="67">
        <f t="shared" si="4"/>
        <v>2.9423813645005348E-2</v>
      </c>
    </row>
    <row r="69" spans="1:9" x14ac:dyDescent="0.35">
      <c r="A69" s="14">
        <v>250</v>
      </c>
      <c r="B69" s="67">
        <v>-1.04</v>
      </c>
      <c r="C69" s="14">
        <v>0.6</v>
      </c>
      <c r="D69" s="67">
        <f t="shared" si="0"/>
        <v>-0.624</v>
      </c>
      <c r="E69" s="67">
        <v>0.51905477205731509</v>
      </c>
      <c r="F69" s="67">
        <f t="shared" si="1"/>
        <v>0.43356053283542462</v>
      </c>
      <c r="G69" s="67">
        <f t="shared" si="2"/>
        <v>8.5494239221890478E-2</v>
      </c>
      <c r="H69" s="67">
        <f t="shared" si="3"/>
        <v>0.43862688554762441</v>
      </c>
      <c r="I69" s="67">
        <f t="shared" si="4"/>
        <v>8.0427886509690683E-2</v>
      </c>
    </row>
    <row r="70" spans="1:9" x14ac:dyDescent="0.35">
      <c r="A70" s="14">
        <v>251</v>
      </c>
      <c r="B70" s="67">
        <v>-0.99</v>
      </c>
      <c r="C70" s="14">
        <v>0.44</v>
      </c>
      <c r="D70" s="67">
        <f t="shared" si="0"/>
        <v>-0.43559999999999999</v>
      </c>
      <c r="E70" s="67">
        <v>0.34971312301463892</v>
      </c>
      <c r="F70" s="67">
        <f t="shared" si="1"/>
        <v>0.2850664535256423</v>
      </c>
      <c r="G70" s="67">
        <f t="shared" si="2"/>
        <v>6.4646669488996611E-2</v>
      </c>
      <c r="H70" s="67">
        <f t="shared" si="3"/>
        <v>0.28988789543979138</v>
      </c>
      <c r="I70" s="67">
        <f t="shared" si="4"/>
        <v>5.9825227574847539E-2</v>
      </c>
    </row>
    <row r="71" spans="1:9" x14ac:dyDescent="0.35">
      <c r="A71" s="14">
        <v>252</v>
      </c>
      <c r="B71" s="67">
        <v>-0.95000000000000007</v>
      </c>
      <c r="C71" s="14">
        <v>0.23</v>
      </c>
      <c r="D71" s="67">
        <f t="shared" si="0"/>
        <v>-0.21850000000000003</v>
      </c>
      <c r="E71" s="67">
        <v>0.1525466306885806</v>
      </c>
      <c r="F71" s="67">
        <f t="shared" si="1"/>
        <v>9.0167974431552889E-2</v>
      </c>
      <c r="G71" s="67">
        <f t="shared" si="2"/>
        <v>6.2378656257027709E-2</v>
      </c>
      <c r="H71" s="67">
        <f t="shared" si="3"/>
        <v>9.5006780520670006E-2</v>
      </c>
      <c r="I71" s="67">
        <f t="shared" si="4"/>
        <v>5.7539850167910592E-2</v>
      </c>
    </row>
    <row r="72" spans="1:9" x14ac:dyDescent="0.35">
      <c r="A72" s="14">
        <v>305</v>
      </c>
      <c r="B72" s="67">
        <v>-0.11600000000000001</v>
      </c>
      <c r="C72" s="14">
        <v>0.25</v>
      </c>
      <c r="D72" s="67">
        <f t="shared" ref="D72:D86" si="5">B72*C72</f>
        <v>-2.9000000000000001E-2</v>
      </c>
      <c r="E72" s="67">
        <v>9.7257452156564186E-2</v>
      </c>
      <c r="F72" s="67">
        <f t="shared" si="1"/>
        <v>0.10872973434527569</v>
      </c>
      <c r="G72" s="67">
        <f t="shared" si="2"/>
        <v>-1.1472282188711505E-2</v>
      </c>
      <c r="H72" s="67">
        <f t="shared" si="3"/>
        <v>0.11120699571818037</v>
      </c>
      <c r="I72" s="67">
        <f t="shared" si="4"/>
        <v>-1.3949543561616179E-2</v>
      </c>
    </row>
    <row r="73" spans="1:9" x14ac:dyDescent="0.35">
      <c r="A73" s="14">
        <v>306</v>
      </c>
      <c r="B73" s="67">
        <v>-0.14000000000000001</v>
      </c>
      <c r="C73" s="14">
        <v>0.42</v>
      </c>
      <c r="D73" s="67">
        <f t="shared" si="5"/>
        <v>-5.8800000000000005E-2</v>
      </c>
      <c r="E73" s="67">
        <v>0.24180820552626475</v>
      </c>
      <c r="F73" s="67">
        <f t="shared" ref="F73:F86" si="6">C73*$M$23+$M$22</f>
        <v>0.26650469361191947</v>
      </c>
      <c r="G73" s="67">
        <f t="shared" ref="G73:G86" si="7">E73-F73</f>
        <v>-2.4696488085654722E-2</v>
      </c>
      <c r="H73" s="67">
        <f t="shared" ref="H73:H86" si="8">C73*$M$43+D73*$M$44+$M$42</f>
        <v>0.26732917568509668</v>
      </c>
      <c r="I73" s="67">
        <f t="shared" ref="I73:I86" si="9">E73-H73</f>
        <v>-2.5520970158831924E-2</v>
      </c>
    </row>
    <row r="74" spans="1:9" x14ac:dyDescent="0.35">
      <c r="A74" s="14">
        <v>307</v>
      </c>
      <c r="B74" s="67">
        <v>-0.15800000000000003</v>
      </c>
      <c r="C74" s="14">
        <v>0.56999999999999995</v>
      </c>
      <c r="D74" s="67">
        <f t="shared" si="5"/>
        <v>-9.0060000000000015E-2</v>
      </c>
      <c r="E74" s="67">
        <v>0.37977856092623968</v>
      </c>
      <c r="F74" s="67">
        <f t="shared" si="6"/>
        <v>0.4057178929648404</v>
      </c>
      <c r="G74" s="67">
        <f t="shared" si="7"/>
        <v>-2.5939332038600715E-2</v>
      </c>
      <c r="H74" s="67">
        <f t="shared" si="8"/>
        <v>0.40513979806189626</v>
      </c>
      <c r="I74" s="67">
        <f t="shared" si="9"/>
        <v>-2.5361237135656578E-2</v>
      </c>
    </row>
    <row r="75" spans="1:9" x14ac:dyDescent="0.35">
      <c r="A75" s="14">
        <v>308</v>
      </c>
      <c r="B75" s="67">
        <v>-0.18066666666666667</v>
      </c>
      <c r="C75" s="14">
        <v>0.67</v>
      </c>
      <c r="D75" s="67">
        <f t="shared" si="5"/>
        <v>-0.12104666666666668</v>
      </c>
      <c r="E75" s="67">
        <v>0.54271089548807139</v>
      </c>
      <c r="F75" s="67">
        <f t="shared" si="6"/>
        <v>0.4985266925334545</v>
      </c>
      <c r="G75" s="67">
        <f t="shared" si="7"/>
        <v>4.4184202954616891E-2</v>
      </c>
      <c r="H75" s="67">
        <f t="shared" si="8"/>
        <v>0.49712747466598373</v>
      </c>
      <c r="I75" s="67">
        <f t="shared" si="9"/>
        <v>4.5583420822087661E-2</v>
      </c>
    </row>
    <row r="76" spans="1:9" x14ac:dyDescent="0.35">
      <c r="A76" s="14">
        <v>309</v>
      </c>
      <c r="B76" s="67">
        <v>-0.20200000000000001</v>
      </c>
      <c r="C76" s="14">
        <v>0.77</v>
      </c>
      <c r="D76" s="67">
        <f t="shared" si="5"/>
        <v>-0.15554000000000001</v>
      </c>
      <c r="E76" s="67">
        <v>0.61594431171380581</v>
      </c>
      <c r="F76" s="67">
        <f t="shared" si="6"/>
        <v>0.59133549210206848</v>
      </c>
      <c r="G76" s="67">
        <f t="shared" si="7"/>
        <v>2.4608819611737331E-2</v>
      </c>
      <c r="H76" s="67">
        <f t="shared" si="8"/>
        <v>0.58915452466929508</v>
      </c>
      <c r="I76" s="67">
        <f t="shared" si="9"/>
        <v>2.6789787044510738E-2</v>
      </c>
    </row>
    <row r="77" spans="1:9" x14ac:dyDescent="0.35">
      <c r="A77" s="14">
        <v>310</v>
      </c>
      <c r="B77" s="67">
        <v>-0.218</v>
      </c>
      <c r="C77" s="14">
        <v>0.81</v>
      </c>
      <c r="D77" s="67">
        <f t="shared" si="5"/>
        <v>-0.17658000000000001</v>
      </c>
      <c r="E77" s="67">
        <v>0.69632476702996826</v>
      </c>
      <c r="F77" s="67">
        <f t="shared" si="6"/>
        <v>0.62845901192951414</v>
      </c>
      <c r="G77" s="67">
        <f t="shared" si="7"/>
        <v>6.7865755100454117E-2</v>
      </c>
      <c r="H77" s="67">
        <f t="shared" si="8"/>
        <v>0.62604666645943507</v>
      </c>
      <c r="I77" s="67">
        <f t="shared" si="9"/>
        <v>7.0278100570533186E-2</v>
      </c>
    </row>
    <row r="78" spans="1:9" x14ac:dyDescent="0.35">
      <c r="A78" s="14">
        <v>311</v>
      </c>
      <c r="B78" s="67">
        <v>-0.23933333333333334</v>
      </c>
      <c r="C78" s="14">
        <v>0.84</v>
      </c>
      <c r="D78" s="67">
        <f t="shared" si="5"/>
        <v>-0.20104</v>
      </c>
      <c r="E78" s="67">
        <v>0.74131321668873995</v>
      </c>
      <c r="F78" s="67">
        <f t="shared" si="6"/>
        <v>0.65630165180009825</v>
      </c>
      <c r="G78" s="67">
        <f t="shared" si="7"/>
        <v>8.50115648886417E-2</v>
      </c>
      <c r="H78" s="67">
        <f t="shared" si="8"/>
        <v>0.65381323319327489</v>
      </c>
      <c r="I78" s="67">
        <f t="shared" si="9"/>
        <v>8.7499983495465061E-2</v>
      </c>
    </row>
    <row r="79" spans="1:9" x14ac:dyDescent="0.35">
      <c r="A79" s="14">
        <v>312</v>
      </c>
      <c r="B79" s="67">
        <v>-0.26333333333333331</v>
      </c>
      <c r="C79" s="14">
        <v>0.93</v>
      </c>
      <c r="D79" s="67">
        <f t="shared" si="5"/>
        <v>-0.24489999999999998</v>
      </c>
      <c r="E79" s="67">
        <v>0.75788971019163054</v>
      </c>
      <c r="F79" s="67">
        <f t="shared" si="6"/>
        <v>0.73982957141185091</v>
      </c>
      <c r="G79" s="67">
        <f t="shared" si="7"/>
        <v>1.8060138779779633E-2</v>
      </c>
      <c r="H79" s="67">
        <f t="shared" si="8"/>
        <v>0.73678147823935047</v>
      </c>
      <c r="I79" s="67">
        <f t="shared" si="9"/>
        <v>2.1108231952280065E-2</v>
      </c>
    </row>
    <row r="80" spans="1:9" x14ac:dyDescent="0.35">
      <c r="A80" s="14">
        <v>313</v>
      </c>
      <c r="B80" s="67">
        <v>-0.28333333333333333</v>
      </c>
      <c r="C80" s="14">
        <v>1.07</v>
      </c>
      <c r="D80" s="67">
        <f t="shared" si="5"/>
        <v>-0.3031666666666667</v>
      </c>
      <c r="E80" s="67">
        <v>0.85254383659998345</v>
      </c>
      <c r="F80" s="67">
        <f t="shared" si="6"/>
        <v>0.86976189080791055</v>
      </c>
      <c r="G80" s="67">
        <f t="shared" si="7"/>
        <v>-1.7218054207927103E-2</v>
      </c>
      <c r="H80" s="67">
        <f t="shared" si="8"/>
        <v>0.86573136032497255</v>
      </c>
      <c r="I80" s="67">
        <f t="shared" si="9"/>
        <v>-1.3187523724989103E-2</v>
      </c>
    </row>
    <row r="81" spans="1:9" x14ac:dyDescent="0.35">
      <c r="A81" s="14">
        <v>314</v>
      </c>
      <c r="B81" s="67">
        <v>-0.31</v>
      </c>
      <c r="C81" s="14">
        <v>1.1200000000000001</v>
      </c>
      <c r="D81" s="67">
        <f t="shared" si="5"/>
        <v>-0.34720000000000001</v>
      </c>
      <c r="E81" s="67">
        <v>0.88040792292477854</v>
      </c>
      <c r="F81" s="67">
        <f t="shared" si="6"/>
        <v>0.91616629059221766</v>
      </c>
      <c r="G81" s="67">
        <f t="shared" si="7"/>
        <v>-3.5758367667439117E-2</v>
      </c>
      <c r="H81" s="67">
        <f t="shared" si="8"/>
        <v>0.91204565018990169</v>
      </c>
      <c r="I81" s="67">
        <f t="shared" si="9"/>
        <v>-3.163772726512315E-2</v>
      </c>
    </row>
    <row r="82" spans="1:9" x14ac:dyDescent="0.35">
      <c r="A82" s="14">
        <v>315</v>
      </c>
      <c r="B82" s="67">
        <v>-0.32999999999999996</v>
      </c>
      <c r="C82" s="14">
        <v>1.26</v>
      </c>
      <c r="D82" s="67">
        <f t="shared" si="5"/>
        <v>-0.41579999999999995</v>
      </c>
      <c r="E82" s="67">
        <v>0.89666679558689244</v>
      </c>
      <c r="F82" s="67">
        <f t="shared" si="6"/>
        <v>1.046098609988277</v>
      </c>
      <c r="G82" s="67">
        <f t="shared" si="7"/>
        <v>-0.14943181440138453</v>
      </c>
      <c r="H82" s="67">
        <f t="shared" si="8"/>
        <v>1.0411115565508033</v>
      </c>
      <c r="I82" s="67">
        <f t="shared" si="9"/>
        <v>-0.1444447609639109</v>
      </c>
    </row>
    <row r="83" spans="1:9" x14ac:dyDescent="0.35">
      <c r="A83" s="14">
        <v>316</v>
      </c>
      <c r="B83" s="67">
        <v>-0.35399999999999998</v>
      </c>
      <c r="C83" s="14">
        <v>1.19</v>
      </c>
      <c r="D83" s="67">
        <f t="shared" si="5"/>
        <v>-0.42125999999999997</v>
      </c>
      <c r="E83" s="67">
        <v>0.92885542250003372</v>
      </c>
      <c r="F83" s="67">
        <f t="shared" si="6"/>
        <v>0.9811324502902472</v>
      </c>
      <c r="G83" s="67">
        <f t="shared" si="7"/>
        <v>-5.2277027790213482E-2</v>
      </c>
      <c r="H83" s="67">
        <f t="shared" si="8"/>
        <v>0.97702503483988035</v>
      </c>
      <c r="I83" s="67">
        <f t="shared" si="9"/>
        <v>-4.8169612339846624E-2</v>
      </c>
    </row>
    <row r="84" spans="1:9" x14ac:dyDescent="0.35">
      <c r="A84" s="14">
        <v>317</v>
      </c>
      <c r="B84" s="67">
        <v>-0.37</v>
      </c>
      <c r="C84" s="14">
        <v>1.17</v>
      </c>
      <c r="D84" s="67">
        <f t="shared" si="5"/>
        <v>-0.43289999999999995</v>
      </c>
      <c r="E84" s="67">
        <v>0.98254579184709967</v>
      </c>
      <c r="F84" s="67">
        <f t="shared" si="6"/>
        <v>0.96257069037652432</v>
      </c>
      <c r="G84" s="67">
        <f t="shared" si="7"/>
        <v>1.9975101470575352E-2</v>
      </c>
      <c r="H84" s="67">
        <f t="shared" si="8"/>
        <v>0.95882777987450707</v>
      </c>
      <c r="I84" s="67">
        <f t="shared" si="9"/>
        <v>2.3718011972592601E-2</v>
      </c>
    </row>
    <row r="85" spans="1:9" x14ac:dyDescent="0.35">
      <c r="A85" s="14">
        <v>318</v>
      </c>
      <c r="B85" s="67">
        <v>-0.38999999999999996</v>
      </c>
      <c r="C85" s="14">
        <v>1.22</v>
      </c>
      <c r="D85" s="67">
        <f t="shared" si="5"/>
        <v>-0.47579999999999995</v>
      </c>
      <c r="E85" s="67">
        <v>0.9883724868871866</v>
      </c>
      <c r="F85" s="67">
        <f t="shared" si="6"/>
        <v>1.0089750901608314</v>
      </c>
      <c r="G85" s="67">
        <f t="shared" si="7"/>
        <v>-2.0602603273644826E-2</v>
      </c>
      <c r="H85" s="67">
        <f t="shared" si="8"/>
        <v>1.0051293444963409</v>
      </c>
      <c r="I85" s="67">
        <f t="shared" si="9"/>
        <v>-1.6756857609154352E-2</v>
      </c>
    </row>
    <row r="86" spans="1:9" x14ac:dyDescent="0.35">
      <c r="A86" s="14">
        <v>319</v>
      </c>
      <c r="B86" s="67">
        <v>-0.40199999999999997</v>
      </c>
      <c r="C86" s="14">
        <v>1.27</v>
      </c>
      <c r="D86" s="67">
        <f t="shared" si="5"/>
        <v>-0.51053999999999999</v>
      </c>
      <c r="E86" s="67">
        <v>1.0024480385982009</v>
      </c>
      <c r="F86" s="67">
        <f t="shared" si="6"/>
        <v>1.0553794899451385</v>
      </c>
      <c r="G86" s="67">
        <f t="shared" si="7"/>
        <v>-5.2931451346937664E-2</v>
      </c>
      <c r="H86" s="67">
        <f t="shared" si="8"/>
        <v>1.0513392873678895</v>
      </c>
      <c r="I86" s="67">
        <f t="shared" si="9"/>
        <v>-4.8891248769688644E-2</v>
      </c>
    </row>
    <row r="87" spans="1:9" x14ac:dyDescent="0.35">
      <c r="F87" s="67"/>
      <c r="G87" s="67"/>
      <c r="H87" s="67"/>
      <c r="I87" s="67"/>
    </row>
    <row r="88" spans="1:9" x14ac:dyDescent="0.35">
      <c r="F88" s="67"/>
      <c r="G88" s="67"/>
      <c r="H88" s="67"/>
      <c r="I88" s="67"/>
    </row>
    <row r="89" spans="1:9" x14ac:dyDescent="0.35">
      <c r="F89" s="67"/>
      <c r="G89" s="67"/>
      <c r="H89" s="67"/>
      <c r="I89" s="67"/>
    </row>
    <row r="90" spans="1:9" x14ac:dyDescent="0.35">
      <c r="F90" s="67"/>
      <c r="G90" s="67"/>
      <c r="H90" s="67"/>
      <c r="I90" s="67"/>
    </row>
    <row r="91" spans="1:9" x14ac:dyDescent="0.35">
      <c r="F91" s="67"/>
      <c r="G91" s="67"/>
      <c r="H91" s="67"/>
      <c r="I91" s="67"/>
    </row>
    <row r="92" spans="1:9" x14ac:dyDescent="0.35">
      <c r="F92" s="67"/>
      <c r="G92" s="67"/>
      <c r="H92" s="67"/>
      <c r="I92" s="67"/>
    </row>
    <row r="93" spans="1:9" x14ac:dyDescent="0.35">
      <c r="F93" s="67"/>
      <c r="G93" s="67"/>
      <c r="H93" s="67"/>
      <c r="I93" s="67"/>
    </row>
    <row r="94" spans="1:9" x14ac:dyDescent="0.35">
      <c r="F94" s="67"/>
      <c r="G94" s="67"/>
      <c r="H94" s="67"/>
      <c r="I94" s="67"/>
    </row>
    <row r="95" spans="1:9" x14ac:dyDescent="0.35">
      <c r="F95" s="67"/>
      <c r="G95" s="67"/>
      <c r="H95" s="67"/>
      <c r="I95" s="67"/>
    </row>
    <row r="96" spans="1:9" x14ac:dyDescent="0.35">
      <c r="F96" s="67"/>
      <c r="G96" s="67"/>
      <c r="H96" s="67"/>
      <c r="I96" s="67"/>
    </row>
    <row r="97" spans="6:9" x14ac:dyDescent="0.35">
      <c r="F97" s="67"/>
      <c r="G97" s="67"/>
      <c r="H97" s="67"/>
      <c r="I97" s="67"/>
    </row>
    <row r="98" spans="6:9" x14ac:dyDescent="0.35">
      <c r="F98" s="67"/>
      <c r="G98" s="67"/>
      <c r="H98" s="67"/>
      <c r="I98" s="67"/>
    </row>
    <row r="99" spans="6:9" x14ac:dyDescent="0.35">
      <c r="F99" s="67"/>
      <c r="G99" s="67"/>
      <c r="H99" s="67"/>
      <c r="I99" s="67"/>
    </row>
    <row r="100" spans="6:9" x14ac:dyDescent="0.35">
      <c r="F100" s="67"/>
      <c r="G100" s="67"/>
      <c r="H100" s="67"/>
      <c r="I100" s="67"/>
    </row>
    <row r="101" spans="6:9" x14ac:dyDescent="0.35">
      <c r="F101" s="67"/>
      <c r="G101" s="67"/>
      <c r="H101" s="67"/>
      <c r="I101" s="67"/>
    </row>
    <row r="102" spans="6:9" x14ac:dyDescent="0.35">
      <c r="F102" s="67"/>
      <c r="G102" s="67"/>
      <c r="H102" s="67"/>
      <c r="I102" s="67"/>
    </row>
    <row r="103" spans="6:9" x14ac:dyDescent="0.35">
      <c r="F103" s="67"/>
      <c r="G103" s="67"/>
      <c r="H103" s="67"/>
      <c r="I103" s="67"/>
    </row>
    <row r="104" spans="6:9" x14ac:dyDescent="0.35">
      <c r="F104" s="67"/>
      <c r="G104" s="67"/>
      <c r="H104" s="67"/>
      <c r="I104" s="67"/>
    </row>
    <row r="105" spans="6:9" x14ac:dyDescent="0.35">
      <c r="F105" s="67"/>
      <c r="G105" s="67"/>
      <c r="H105" s="67"/>
      <c r="I105" s="67"/>
    </row>
    <row r="106" spans="6:9" x14ac:dyDescent="0.35">
      <c r="F106" s="67"/>
      <c r="G106" s="67"/>
      <c r="H106" s="67"/>
      <c r="I106" s="67"/>
    </row>
    <row r="107" spans="6:9" x14ac:dyDescent="0.35">
      <c r="F107" s="67"/>
      <c r="G107" s="67"/>
      <c r="H107" s="67"/>
      <c r="I107" s="67"/>
    </row>
    <row r="108" spans="6:9" x14ac:dyDescent="0.35">
      <c r="F108" s="67"/>
      <c r="G108" s="67"/>
      <c r="H108" s="67"/>
      <c r="I108" s="67"/>
    </row>
    <row r="109" spans="6:9" x14ac:dyDescent="0.35">
      <c r="F109" s="67"/>
      <c r="G109" s="67"/>
      <c r="H109" s="67"/>
      <c r="I109" s="67"/>
    </row>
    <row r="110" spans="6:9" x14ac:dyDescent="0.35">
      <c r="F110" s="67"/>
      <c r="G110" s="67"/>
      <c r="H110" s="67"/>
      <c r="I110" s="67"/>
    </row>
    <row r="111" spans="6:9" x14ac:dyDescent="0.35">
      <c r="F111" s="67"/>
      <c r="G111" s="67"/>
      <c r="H111" s="67"/>
      <c r="I111" s="67"/>
    </row>
    <row r="112" spans="6:9" x14ac:dyDescent="0.35">
      <c r="F112" s="67"/>
      <c r="G112" s="67"/>
      <c r="H112" s="67"/>
      <c r="I112" s="67"/>
    </row>
    <row r="113" spans="6:9" x14ac:dyDescent="0.35">
      <c r="F113" s="67"/>
      <c r="G113" s="67"/>
      <c r="H113" s="67"/>
      <c r="I113" s="67"/>
    </row>
    <row r="114" spans="6:9" x14ac:dyDescent="0.35">
      <c r="F114" s="67"/>
      <c r="G114" s="67"/>
      <c r="H114" s="67"/>
      <c r="I114" s="67"/>
    </row>
    <row r="115" spans="6:9" x14ac:dyDescent="0.35">
      <c r="F115" s="67"/>
      <c r="G115" s="67"/>
      <c r="H115" s="67"/>
      <c r="I115" s="67"/>
    </row>
    <row r="116" spans="6:9" x14ac:dyDescent="0.35">
      <c r="F116" s="67"/>
      <c r="G116" s="67"/>
      <c r="H116" s="67"/>
      <c r="I116" s="67"/>
    </row>
    <row r="117" spans="6:9" x14ac:dyDescent="0.35">
      <c r="F117" s="67"/>
      <c r="G117" s="67"/>
      <c r="H117" s="67"/>
      <c r="I117" s="67"/>
    </row>
    <row r="118" spans="6:9" x14ac:dyDescent="0.35">
      <c r="F118" s="67"/>
      <c r="G118" s="67"/>
      <c r="H118" s="67"/>
      <c r="I118" s="67"/>
    </row>
    <row r="119" spans="6:9" x14ac:dyDescent="0.35">
      <c r="F119" s="67"/>
      <c r="G119" s="67"/>
      <c r="H119" s="67"/>
      <c r="I119" s="67"/>
    </row>
    <row r="120" spans="6:9" x14ac:dyDescent="0.35">
      <c r="F120" s="67"/>
      <c r="G120" s="67"/>
      <c r="H120" s="67"/>
      <c r="I120" s="67"/>
    </row>
    <row r="121" spans="6:9" x14ac:dyDescent="0.35">
      <c r="F121" s="67"/>
      <c r="G121" s="67"/>
      <c r="H121" s="67"/>
      <c r="I121" s="67"/>
    </row>
    <row r="122" spans="6:9" x14ac:dyDescent="0.35">
      <c r="F122" s="67"/>
      <c r="G122" s="67"/>
      <c r="H122" s="67"/>
      <c r="I122" s="67"/>
    </row>
    <row r="123" spans="6:9" x14ac:dyDescent="0.35">
      <c r="F123" s="67"/>
      <c r="G123" s="67"/>
      <c r="H123" s="67"/>
      <c r="I123" s="67"/>
    </row>
    <row r="124" spans="6:9" x14ac:dyDescent="0.35">
      <c r="F124" s="67"/>
      <c r="G124" s="67"/>
      <c r="H124" s="67"/>
      <c r="I124" s="67"/>
    </row>
    <row r="125" spans="6:9" x14ac:dyDescent="0.35">
      <c r="F125" s="67"/>
      <c r="G125" s="67"/>
      <c r="H125" s="67"/>
      <c r="I125" s="67"/>
    </row>
    <row r="126" spans="6:9" x14ac:dyDescent="0.35">
      <c r="F126" s="67"/>
      <c r="G126" s="67"/>
      <c r="H126" s="67"/>
      <c r="I126" s="67"/>
    </row>
    <row r="127" spans="6:9" x14ac:dyDescent="0.35">
      <c r="F127" s="67"/>
      <c r="G127" s="67"/>
      <c r="H127" s="67"/>
      <c r="I127" s="67"/>
    </row>
    <row r="128" spans="6:9" x14ac:dyDescent="0.35">
      <c r="F128" s="67"/>
      <c r="G128" s="67"/>
      <c r="H128" s="67"/>
      <c r="I128" s="67"/>
    </row>
    <row r="129" spans="6:9" x14ac:dyDescent="0.35">
      <c r="F129" s="67"/>
      <c r="G129" s="67"/>
      <c r="H129" s="67"/>
      <c r="I129" s="67"/>
    </row>
    <row r="130" spans="6:9" x14ac:dyDescent="0.35">
      <c r="F130" s="67"/>
      <c r="G130" s="67"/>
      <c r="H130" s="67"/>
      <c r="I130" s="67"/>
    </row>
    <row r="131" spans="6:9" x14ac:dyDescent="0.35">
      <c r="F131" s="67"/>
      <c r="G131" s="67"/>
      <c r="H131" s="67"/>
      <c r="I131" s="67"/>
    </row>
    <row r="132" spans="6:9" x14ac:dyDescent="0.35">
      <c r="F132" s="67"/>
      <c r="G132" s="67"/>
      <c r="H132" s="67"/>
      <c r="I132" s="67"/>
    </row>
    <row r="133" spans="6:9" x14ac:dyDescent="0.35">
      <c r="F133" s="67"/>
      <c r="G133" s="67"/>
      <c r="H133" s="67"/>
      <c r="I133" s="67"/>
    </row>
    <row r="134" spans="6:9" x14ac:dyDescent="0.35">
      <c r="F134" s="67"/>
      <c r="G134" s="67"/>
      <c r="H134" s="67"/>
      <c r="I134" s="67"/>
    </row>
    <row r="135" spans="6:9" x14ac:dyDescent="0.35">
      <c r="F135" s="67"/>
      <c r="G135" s="67"/>
      <c r="H135" s="67"/>
      <c r="I135" s="67"/>
    </row>
    <row r="136" spans="6:9" x14ac:dyDescent="0.35">
      <c r="F136" s="67"/>
      <c r="G136" s="67"/>
      <c r="H136" s="67"/>
      <c r="I136" s="67"/>
    </row>
    <row r="137" spans="6:9" x14ac:dyDescent="0.35">
      <c r="F137" s="67"/>
      <c r="G137" s="67"/>
      <c r="H137" s="67"/>
      <c r="I137" s="67"/>
    </row>
    <row r="138" spans="6:9" x14ac:dyDescent="0.35">
      <c r="F138" s="67"/>
      <c r="G138" s="67"/>
      <c r="H138" s="67"/>
      <c r="I138" s="67"/>
    </row>
    <row r="139" spans="6:9" x14ac:dyDescent="0.35">
      <c r="F139" s="67"/>
      <c r="G139" s="67"/>
      <c r="H139" s="67"/>
      <c r="I139" s="67"/>
    </row>
    <row r="140" spans="6:9" x14ac:dyDescent="0.35">
      <c r="F140" s="67"/>
      <c r="G140" s="67"/>
      <c r="H140" s="67"/>
      <c r="I140" s="67"/>
    </row>
    <row r="141" spans="6:9" x14ac:dyDescent="0.35">
      <c r="F141" s="67"/>
      <c r="G141" s="67"/>
      <c r="H141" s="67"/>
      <c r="I141" s="67"/>
    </row>
    <row r="142" spans="6:9" x14ac:dyDescent="0.35">
      <c r="F142" s="67"/>
      <c r="G142" s="67"/>
      <c r="H142" s="67"/>
      <c r="I142" s="67"/>
    </row>
    <row r="143" spans="6:9" x14ac:dyDescent="0.35">
      <c r="F143" s="67"/>
      <c r="G143" s="67"/>
      <c r="H143" s="67"/>
      <c r="I143" s="67"/>
    </row>
    <row r="144" spans="6:9" x14ac:dyDescent="0.35">
      <c r="F144" s="67"/>
      <c r="G144" s="67"/>
      <c r="H144" s="67"/>
      <c r="I144" s="67"/>
    </row>
    <row r="145" spans="6:9" x14ac:dyDescent="0.35">
      <c r="F145" s="67"/>
      <c r="G145" s="67"/>
      <c r="H145" s="67"/>
      <c r="I145" s="67"/>
    </row>
    <row r="146" spans="6:9" x14ac:dyDescent="0.35">
      <c r="F146" s="67"/>
      <c r="G146" s="67"/>
      <c r="H146" s="67"/>
      <c r="I146" s="67"/>
    </row>
    <row r="147" spans="6:9" x14ac:dyDescent="0.35">
      <c r="F147" s="67"/>
      <c r="G147" s="67"/>
      <c r="H147" s="67"/>
      <c r="I147" s="67"/>
    </row>
    <row r="148" spans="6:9" x14ac:dyDescent="0.35">
      <c r="F148" s="67"/>
      <c r="G148" s="67"/>
      <c r="H148" s="67"/>
      <c r="I148" s="67"/>
    </row>
    <row r="149" spans="6:9" x14ac:dyDescent="0.35">
      <c r="F149" s="67"/>
      <c r="G149" s="67"/>
      <c r="H149" s="67"/>
      <c r="I149" s="67"/>
    </row>
    <row r="150" spans="6:9" x14ac:dyDescent="0.35">
      <c r="F150" s="67"/>
      <c r="G150" s="67"/>
      <c r="H150" s="67"/>
      <c r="I150" s="67"/>
    </row>
    <row r="151" spans="6:9" x14ac:dyDescent="0.35">
      <c r="F151" s="67"/>
      <c r="G151" s="67"/>
      <c r="H151" s="67"/>
      <c r="I151" s="67"/>
    </row>
    <row r="152" spans="6:9" x14ac:dyDescent="0.35">
      <c r="F152" s="67"/>
      <c r="G152" s="67"/>
      <c r="H152" s="67"/>
      <c r="I152" s="67"/>
    </row>
    <row r="153" spans="6:9" x14ac:dyDescent="0.35">
      <c r="F153" s="67"/>
      <c r="G153" s="67"/>
      <c r="H153" s="67"/>
      <c r="I153" s="67"/>
    </row>
    <row r="154" spans="6:9" x14ac:dyDescent="0.35">
      <c r="F154" s="67"/>
      <c r="G154" s="67"/>
      <c r="H154" s="67"/>
      <c r="I154" s="67"/>
    </row>
    <row r="155" spans="6:9" x14ac:dyDescent="0.35">
      <c r="F155" s="67"/>
      <c r="G155" s="67"/>
      <c r="H155" s="67"/>
      <c r="I155" s="67"/>
    </row>
    <row r="156" spans="6:9" x14ac:dyDescent="0.35">
      <c r="F156" s="67"/>
      <c r="G156" s="67"/>
      <c r="H156" s="67"/>
      <c r="I156" s="67"/>
    </row>
    <row r="157" spans="6:9" x14ac:dyDescent="0.35">
      <c r="F157" s="67"/>
      <c r="G157" s="67"/>
      <c r="H157" s="67"/>
      <c r="I157" s="67"/>
    </row>
    <row r="158" spans="6:9" x14ac:dyDescent="0.35">
      <c r="F158" s="67"/>
      <c r="G158" s="67"/>
      <c r="H158" s="67"/>
      <c r="I158" s="67"/>
    </row>
    <row r="159" spans="6:9" x14ac:dyDescent="0.35">
      <c r="F159" s="67"/>
      <c r="G159" s="67"/>
      <c r="H159" s="67"/>
      <c r="I159" s="67"/>
    </row>
    <row r="160" spans="6:9" x14ac:dyDescent="0.35">
      <c r="F160" s="67"/>
      <c r="G160" s="67"/>
      <c r="H160" s="67"/>
      <c r="I160" s="67"/>
    </row>
    <row r="161" spans="6:9" x14ac:dyDescent="0.35">
      <c r="F161" s="67"/>
      <c r="G161" s="67"/>
      <c r="H161" s="67"/>
      <c r="I161" s="67"/>
    </row>
    <row r="162" spans="6:9" x14ac:dyDescent="0.35">
      <c r="F162" s="67"/>
      <c r="G162" s="67"/>
      <c r="H162" s="67"/>
      <c r="I162" s="67"/>
    </row>
    <row r="163" spans="6:9" x14ac:dyDescent="0.35">
      <c r="F163" s="67"/>
      <c r="G163" s="67"/>
      <c r="H163" s="67"/>
      <c r="I163" s="67"/>
    </row>
    <row r="164" spans="6:9" x14ac:dyDescent="0.35">
      <c r="F164" s="67"/>
      <c r="G164" s="67"/>
      <c r="H164" s="67"/>
      <c r="I164" s="67"/>
    </row>
    <row r="165" spans="6:9" x14ac:dyDescent="0.35">
      <c r="F165" s="67"/>
      <c r="G165" s="67"/>
      <c r="H165" s="67"/>
      <c r="I165" s="67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Charts</vt:lpstr>
      </vt:variant>
      <vt:variant>
        <vt:i4>5</vt:i4>
      </vt:variant>
    </vt:vector>
  </HeadingPairs>
  <TitlesOfParts>
    <vt:vector size="12" baseType="lpstr">
      <vt:lpstr>Documentation</vt:lpstr>
      <vt:lpstr>Qm_Summary</vt:lpstr>
      <vt:lpstr>GDA</vt:lpstr>
      <vt:lpstr>Rating_2</vt:lpstr>
      <vt:lpstr>Dev_Reg_All</vt:lpstr>
      <vt:lpstr>Dev_Reg_Neg</vt:lpstr>
      <vt:lpstr>Dev_Reg_Pos</vt:lpstr>
      <vt:lpstr>Vi_vs_Vm</vt:lpstr>
      <vt:lpstr>Vi_vs_Res</vt:lpstr>
      <vt:lpstr>Date_vs_Res</vt:lpstr>
      <vt:lpstr>Vr_vs_Vm</vt:lpstr>
      <vt:lpstr>Vi_vs_Vm-by-WY</vt:lpstr>
    </vt:vector>
  </TitlesOfParts>
  <Company>USGS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Anderson, Sonny E.</dc:creator>
  <cp:lastModifiedBy>Kevin A. Oberg</cp:lastModifiedBy>
  <cp:lastPrinted>2014-12-12T22:34:53Z</cp:lastPrinted>
  <dcterms:created xsi:type="dcterms:W3CDTF">2012-06-21T10:31:30Z</dcterms:created>
  <dcterms:modified xsi:type="dcterms:W3CDTF">2015-02-28T23:12:07Z</dcterms:modified>
</cp:coreProperties>
</file>